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
    </mc:Choice>
  </mc:AlternateContent>
  <xr:revisionPtr revIDLastSave="0" documentId="8_{B84C655E-9596-4791-863B-17218E59B85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M263" i="9"/>
  <c r="L263" i="9"/>
  <c r="F263" i="9"/>
  <c r="E263" i="9"/>
  <c r="B263" i="9" s="1"/>
  <c r="M262" i="9"/>
  <c r="L262" i="9"/>
  <c r="F262" i="9" s="1"/>
  <c r="E262" i="9"/>
  <c r="B262" i="9" s="1"/>
  <c r="M261" i="9"/>
  <c r="L261" i="9"/>
  <c r="F261" i="9" s="1"/>
  <c r="B261" i="9" s="1"/>
  <c r="E261" i="9"/>
  <c r="M260" i="9"/>
  <c r="L260" i="9"/>
  <c r="F260" i="9" s="1"/>
  <c r="E260" i="9"/>
  <c r="M259" i="9"/>
  <c r="L259" i="9"/>
  <c r="F259" i="9"/>
  <c r="E259" i="9"/>
  <c r="B259" i="9" s="1"/>
  <c r="M258" i="9"/>
  <c r="L258" i="9"/>
  <c r="F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F248" i="9" s="1"/>
  <c r="B248" i="9" s="1"/>
  <c r="E248" i="9"/>
  <c r="M247" i="9"/>
  <c r="F247" i="9" s="1"/>
  <c r="L247" i="9"/>
  <c r="E247" i="9"/>
  <c r="B247" i="9" s="1"/>
  <c r="M246" i="9"/>
  <c r="L246" i="9"/>
  <c r="F246" i="9"/>
  <c r="E246" i="9"/>
  <c r="B246" i="9" s="1"/>
  <c r="M245" i="9"/>
  <c r="L245" i="9"/>
  <c r="F245" i="9" s="1"/>
  <c r="B245" i="9" s="1"/>
  <c r="E245" i="9"/>
  <c r="M244" i="9"/>
  <c r="L244" i="9"/>
  <c r="F244" i="9" s="1"/>
  <c r="B244" i="9" s="1"/>
  <c r="E244" i="9"/>
  <c r="M243" i="9"/>
  <c r="F243" i="9" s="1"/>
  <c r="L243" i="9"/>
  <c r="E243" i="9"/>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B226" i="9" s="1"/>
  <c r="H225" i="9"/>
  <c r="G225" i="9"/>
  <c r="F225" i="9"/>
  <c r="M224" i="9"/>
  <c r="L224" i="9"/>
  <c r="F224" i="9" s="1"/>
  <c r="B224" i="9" s="1"/>
  <c r="E224" i="9"/>
  <c r="M223" i="9"/>
  <c r="F223" i="9" s="1"/>
  <c r="L223" i="9"/>
  <c r="E223" i="9"/>
  <c r="M222" i="9"/>
  <c r="L222" i="9"/>
  <c r="F222" i="9"/>
  <c r="E222" i="9"/>
  <c r="M221" i="9"/>
  <c r="L221" i="9"/>
  <c r="E221" i="9"/>
  <c r="M220" i="9"/>
  <c r="L220" i="9"/>
  <c r="E220" i="9"/>
  <c r="M219" i="9"/>
  <c r="L219" i="9"/>
  <c r="E219" i="9"/>
  <c r="M218" i="9"/>
  <c r="L218" i="9"/>
  <c r="E218" i="9"/>
  <c r="M217" i="9"/>
  <c r="L217" i="9"/>
  <c r="E217" i="9"/>
  <c r="M216" i="9"/>
  <c r="L216" i="9"/>
  <c r="E216" i="9"/>
  <c r="M215" i="9"/>
  <c r="F215" i="9" s="1"/>
  <c r="L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H143" i="9"/>
  <c r="G143" i="9"/>
  <c r="F143" i="9"/>
  <c r="E143" i="9"/>
  <c r="F142" i="9"/>
  <c r="H141" i="9"/>
  <c r="G141" i="9"/>
  <c r="F141" i="9"/>
  <c r="H140" i="9"/>
  <c r="G140" i="9"/>
  <c r="F140" i="9"/>
  <c r="E140" i="9"/>
  <c r="B140" i="9" s="1"/>
  <c r="H139" i="9"/>
  <c r="G139" i="9"/>
  <c r="F139" i="9"/>
  <c r="E139" i="9"/>
  <c r="H138" i="9"/>
  <c r="G138" i="9"/>
  <c r="E138" i="9" s="1"/>
  <c r="B138" i="9" s="1"/>
  <c r="F138" i="9"/>
  <c r="H137" i="9"/>
  <c r="G137" i="9"/>
  <c r="F137" i="9"/>
  <c r="H136" i="9"/>
  <c r="G136" i="9"/>
  <c r="F136" i="9"/>
  <c r="E136" i="9"/>
  <c r="B136" i="9" s="1"/>
  <c r="H135" i="9"/>
  <c r="G135" i="9"/>
  <c r="F135" i="9"/>
  <c r="E135" i="9"/>
  <c r="B135" i="9" s="1"/>
  <c r="H134" i="9"/>
  <c r="G134" i="9"/>
  <c r="E134" i="9" s="1"/>
  <c r="B134" i="9" s="1"/>
  <c r="F134" i="9"/>
  <c r="H133" i="9"/>
  <c r="G133" i="9"/>
  <c r="F133" i="9"/>
  <c r="H132" i="9"/>
  <c r="G132" i="9"/>
  <c r="F132" i="9"/>
  <c r="E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H66" i="9"/>
  <c r="G66" i="9"/>
  <c r="E66" i="9" s="1"/>
  <c r="B66" i="9" s="1"/>
  <c r="F66" i="9"/>
  <c r="H65" i="9"/>
  <c r="G65" i="9"/>
  <c r="F65" i="9"/>
  <c r="H64" i="9"/>
  <c r="E64" i="9" s="1"/>
  <c r="B64" i="9" s="1"/>
  <c r="G64" i="9"/>
  <c r="F64" i="9"/>
  <c r="H63" i="9"/>
  <c r="G63" i="9"/>
  <c r="F63" i="9"/>
  <c r="E63" i="9"/>
  <c r="B63" i="9" s="1"/>
  <c r="H62" i="9"/>
  <c r="G62" i="9"/>
  <c r="E62" i="9" s="1"/>
  <c r="B62" i="9" s="1"/>
  <c r="F62" i="9"/>
  <c r="H61" i="9"/>
  <c r="G61" i="9"/>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G43" i="9"/>
  <c r="F43" i="9"/>
  <c r="H42" i="9"/>
  <c r="G42" i="9"/>
  <c r="F42" i="9"/>
  <c r="H41" i="9"/>
  <c r="G41" i="9"/>
  <c r="F41" i="9"/>
  <c r="H40" i="9"/>
  <c r="G40" i="9"/>
  <c r="E40" i="9" s="1"/>
  <c r="B40" i="9" s="1"/>
  <c r="F40" i="9"/>
  <c r="H39" i="9"/>
  <c r="G39" i="9"/>
  <c r="F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G30" i="9"/>
  <c r="E30" i="9" s="1"/>
  <c r="B30" i="9" s="1"/>
  <c r="F30" i="9"/>
  <c r="H29" i="9"/>
  <c r="G29" i="9"/>
  <c r="F29" i="9"/>
  <c r="H28" i="9"/>
  <c r="G28" i="9"/>
  <c r="E28" i="9" s="1"/>
  <c r="B28" i="9" s="1"/>
  <c r="F28" i="9"/>
  <c r="H27" i="9"/>
  <c r="G27" i="9"/>
  <c r="E27" i="9" s="1"/>
  <c r="B27" i="9" s="1"/>
  <c r="F27" i="9"/>
  <c r="H26" i="9"/>
  <c r="G26" i="9"/>
  <c r="E26" i="9" s="1"/>
  <c r="B26" i="9" s="1"/>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4" i="9" s="1"/>
  <c r="I3" i="9"/>
  <c r="H3" i="9"/>
  <c r="G3" i="9"/>
  <c r="D101" i="8"/>
  <c r="I36" i="3" s="1"/>
  <c r="D95" i="8"/>
  <c r="D90" i="8"/>
  <c r="D85" i="8"/>
  <c r="D80" i="8"/>
  <c r="D75" i="8"/>
  <c r="D70" i="8"/>
  <c r="D65" i="8"/>
  <c r="D60" i="8"/>
  <c r="C1535" i="1" s="1"/>
  <c r="D55" i="8"/>
  <c r="C1530" i="1" s="1"/>
  <c r="D50" i="8"/>
  <c r="D44" i="8"/>
  <c r="D36" i="8"/>
  <c r="D26" i="8"/>
  <c r="C1501" i="1" s="1"/>
  <c r="H1501" i="1" s="1"/>
  <c r="D18" i="8"/>
  <c r="D8" i="8"/>
  <c r="D6" i="8" s="1"/>
  <c r="C1481" i="1" s="1"/>
  <c r="H1481" i="1" s="1"/>
  <c r="E44" i="7"/>
  <c r="D44" i="7"/>
  <c r="E39" i="7"/>
  <c r="D39" i="7"/>
  <c r="D38" i="7" s="1"/>
  <c r="E38" i="7"/>
  <c r="E30" i="7"/>
  <c r="D30" i="7"/>
  <c r="E23" i="7"/>
  <c r="E22" i="7" s="1"/>
  <c r="D23" i="7"/>
  <c r="D22" i="7"/>
  <c r="E7" i="7"/>
  <c r="E6" i="7" s="1"/>
  <c r="D1437" i="1" s="1"/>
  <c r="H1437" i="1"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246" i="5"/>
  <c r="C1223" i="1"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2" i="1" s="1"/>
  <c r="D417" i="4"/>
  <c r="E416" i="4"/>
  <c r="D416" i="4"/>
  <c r="C411"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F139" i="4"/>
  <c r="E139" i="4"/>
  <c r="D139" i="4"/>
  <c r="F138" i="4"/>
  <c r="F137" i="4"/>
  <c r="F136" i="4"/>
  <c r="F135" i="4"/>
  <c r="E134" i="4"/>
  <c r="E133" i="4" s="1"/>
  <c r="D134" i="4"/>
  <c r="C130" i="1"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s="1"/>
  <c r="F81" i="4"/>
  <c r="F80" i="4"/>
  <c r="F79" i="4"/>
  <c r="F78" i="4"/>
  <c r="E77" i="4"/>
  <c r="D77" i="4"/>
  <c r="F77" i="4" s="1"/>
  <c r="F76" i="4"/>
  <c r="F75" i="4"/>
  <c r="E74" i="4"/>
  <c r="D74" i="4"/>
  <c r="F74" i="4" s="1"/>
  <c r="F73" i="4"/>
  <c r="F72" i="4"/>
  <c r="F71" i="4"/>
  <c r="E71" i="4"/>
  <c r="D71" i="4"/>
  <c r="F70" i="4"/>
  <c r="F69" i="4"/>
  <c r="E68" i="4"/>
  <c r="D68" i="4"/>
  <c r="C64" i="1" s="1"/>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7" i="1" s="1"/>
  <c r="H1575" i="1"/>
  <c r="G1575" i="1"/>
  <c r="C1575" i="1"/>
  <c r="C1574" i="1"/>
  <c r="G1574" i="1" s="1"/>
  <c r="C1573" i="1"/>
  <c r="H1573" i="1" s="1"/>
  <c r="H1572" i="1"/>
  <c r="G1572" i="1"/>
  <c r="C1572" i="1"/>
  <c r="H1571" i="1"/>
  <c r="G1571" i="1"/>
  <c r="C1571" i="1"/>
  <c r="C1570" i="1"/>
  <c r="G1570" i="1" s="1"/>
  <c r="C1569" i="1"/>
  <c r="H1569" i="1" s="1"/>
  <c r="H1568" i="1"/>
  <c r="G1568" i="1"/>
  <c r="C1568" i="1"/>
  <c r="H1567" i="1"/>
  <c r="G1567" i="1"/>
  <c r="C1567" i="1"/>
  <c r="C1566" i="1"/>
  <c r="G1566" i="1" s="1"/>
  <c r="C1565" i="1"/>
  <c r="H1565" i="1" s="1"/>
  <c r="H1564" i="1"/>
  <c r="G1564" i="1"/>
  <c r="C1564" i="1"/>
  <c r="H1563" i="1"/>
  <c r="G1563" i="1"/>
  <c r="C1563" i="1"/>
  <c r="C1562" i="1"/>
  <c r="C1561" i="1"/>
  <c r="H1561" i="1" s="1"/>
  <c r="H1560" i="1"/>
  <c r="C1560" i="1"/>
  <c r="G1560" i="1" s="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C1536" i="1"/>
  <c r="G1536" i="1" s="1"/>
  <c r="C1534" i="1"/>
  <c r="C1533" i="1"/>
  <c r="H1533" i="1" s="1"/>
  <c r="H1532" i="1"/>
  <c r="G1532" i="1"/>
  <c r="C1532" i="1"/>
  <c r="C1531" i="1"/>
  <c r="G1531" i="1" s="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C1507" i="1"/>
  <c r="G1507" i="1" s="1"/>
  <c r="C1506" i="1"/>
  <c r="C1505" i="1"/>
  <c r="H1505" i="1" s="1"/>
  <c r="C1504" i="1"/>
  <c r="H1504" i="1" s="1"/>
  <c r="H1503" i="1"/>
  <c r="C1503" i="1"/>
  <c r="G1503" i="1" s="1"/>
  <c r="C1502" i="1"/>
  <c r="H1500" i="1"/>
  <c r="G1500" i="1"/>
  <c r="C1500" i="1"/>
  <c r="C1498" i="1"/>
  <c r="C1497" i="1"/>
  <c r="H1497" i="1" s="1"/>
  <c r="H1496" i="1"/>
  <c r="G1496" i="1"/>
  <c r="C1496" i="1"/>
  <c r="H1495" i="1"/>
  <c r="G1495" i="1"/>
  <c r="C1495" i="1"/>
  <c r="C1494" i="1"/>
  <c r="C1493" i="1"/>
  <c r="H1493" i="1" s="1"/>
  <c r="H1492" i="1"/>
  <c r="G1492" i="1"/>
  <c r="C1492" i="1"/>
  <c r="H1491" i="1"/>
  <c r="C1491" i="1"/>
  <c r="G1491" i="1" s="1"/>
  <c r="C1490" i="1"/>
  <c r="C1489" i="1"/>
  <c r="H1489" i="1" s="1"/>
  <c r="H1488" i="1"/>
  <c r="G1488" i="1"/>
  <c r="C1488" i="1"/>
  <c r="H1487" i="1"/>
  <c r="G1487" i="1"/>
  <c r="C1487" i="1"/>
  <c r="C1486" i="1"/>
  <c r="C1485" i="1"/>
  <c r="H1485" i="1" s="1"/>
  <c r="H1484" i="1"/>
  <c r="C1484" i="1"/>
  <c r="G1484" i="1" s="1"/>
  <c r="C1482"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J1445" i="1" s="1"/>
  <c r="D1444" i="1"/>
  <c r="G1444" i="1" s="1"/>
  <c r="C1444" i="1"/>
  <c r="H1444" i="1" s="1"/>
  <c r="H1443" i="1"/>
  <c r="D1443" i="1"/>
  <c r="C1443" i="1"/>
  <c r="G1443" i="1" s="1"/>
  <c r="J1442" i="1"/>
  <c r="D1442" i="1"/>
  <c r="G1442" i="1" s="1"/>
  <c r="C1442" i="1"/>
  <c r="H1441" i="1"/>
  <c r="D1441" i="1"/>
  <c r="C1441" i="1"/>
  <c r="G1441" i="1" s="1"/>
  <c r="I1441" i="1" s="1"/>
  <c r="D1440" i="1"/>
  <c r="G1440" i="1" s="1"/>
  <c r="C1440" i="1"/>
  <c r="H1439" i="1"/>
  <c r="D1439" i="1"/>
  <c r="C1439" i="1"/>
  <c r="G1439" i="1" s="1"/>
  <c r="C1438" i="1"/>
  <c r="C1437" i="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D1416" i="1"/>
  <c r="C1416" i="1"/>
  <c r="G1416" i="1" s="1"/>
  <c r="D1415" i="1"/>
  <c r="C1415" i="1"/>
  <c r="G1415" i="1" s="1"/>
  <c r="D1414" i="1"/>
  <c r="C1414" i="1"/>
  <c r="G1414" i="1" s="1"/>
  <c r="H1413" i="1"/>
  <c r="D1413" i="1"/>
  <c r="C1413" i="1"/>
  <c r="G1413" i="1" s="1"/>
  <c r="D1412" i="1"/>
  <c r="C1412" i="1"/>
  <c r="D1411" i="1"/>
  <c r="C1411" i="1"/>
  <c r="G1411" i="1" s="1"/>
  <c r="H1410" i="1"/>
  <c r="D1410" i="1"/>
  <c r="C1410" i="1"/>
  <c r="G1410" i="1" s="1"/>
  <c r="H1409" i="1"/>
  <c r="D1409" i="1"/>
  <c r="C1409" i="1"/>
  <c r="G1409" i="1" s="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D1343" i="1"/>
  <c r="C1343" i="1"/>
  <c r="G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G1266" i="1" s="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H1245" i="1"/>
  <c r="D1245" i="1"/>
  <c r="C1245" i="1"/>
  <c r="G1245" i="1" s="1"/>
  <c r="D1244" i="1"/>
  <c r="C1244" i="1"/>
  <c r="G1244" i="1" s="1"/>
  <c r="D1243" i="1"/>
  <c r="C1243" i="1"/>
  <c r="G1243" i="1" s="1"/>
  <c r="D1242" i="1"/>
  <c r="C1242" i="1"/>
  <c r="G1242" i="1" s="1"/>
  <c r="H1241" i="1"/>
  <c r="D1241" i="1"/>
  <c r="C1241" i="1"/>
  <c r="G1241" i="1" s="1"/>
  <c r="H1240" i="1"/>
  <c r="D1240" i="1"/>
  <c r="C1240" i="1"/>
  <c r="G1240" i="1" s="1"/>
  <c r="D1239" i="1"/>
  <c r="C1239" i="1"/>
  <c r="G1239" i="1" s="1"/>
  <c r="D1238" i="1"/>
  <c r="C1238" i="1"/>
  <c r="G1238" i="1" s="1"/>
  <c r="D1237" i="1"/>
  <c r="C1237" i="1"/>
  <c r="G1237" i="1" s="1"/>
  <c r="D1234" i="1"/>
  <c r="C1234" i="1"/>
  <c r="G1234" i="1" s="1"/>
  <c r="H1233" i="1"/>
  <c r="D1233" i="1"/>
  <c r="C1233" i="1"/>
  <c r="G1233" i="1" s="1"/>
  <c r="H1232" i="1"/>
  <c r="D1232" i="1"/>
  <c r="C1232" i="1"/>
  <c r="G1232" i="1" s="1"/>
  <c r="D1231" i="1"/>
  <c r="C1231" i="1"/>
  <c r="G1231" i="1" s="1"/>
  <c r="D1230" i="1"/>
  <c r="C1230" i="1"/>
  <c r="G1230" i="1" s="1"/>
  <c r="D1229" i="1"/>
  <c r="C1229" i="1"/>
  <c r="D1228" i="1"/>
  <c r="C1228" i="1"/>
  <c r="G1228" i="1" s="1"/>
  <c r="C1227" i="1"/>
  <c r="D1226" i="1"/>
  <c r="C1226" i="1"/>
  <c r="G1226" i="1" s="1"/>
  <c r="H1225" i="1"/>
  <c r="D1225" i="1"/>
  <c r="C1225" i="1"/>
  <c r="G1225" i="1" s="1"/>
  <c r="D1224" i="1"/>
  <c r="H1224" i="1" s="1"/>
  <c r="C1224" i="1"/>
  <c r="H1221" i="1"/>
  <c r="D1221" i="1"/>
  <c r="C1221" i="1"/>
  <c r="G1221" i="1" s="1"/>
  <c r="H1220" i="1"/>
  <c r="D1220" i="1"/>
  <c r="C1220" i="1"/>
  <c r="G1220" i="1" s="1"/>
  <c r="D1219" i="1"/>
  <c r="C1219" i="1"/>
  <c r="G1219" i="1" s="1"/>
  <c r="D1218" i="1"/>
  <c r="C1218" i="1"/>
  <c r="G1218" i="1" s="1"/>
  <c r="D1217" i="1"/>
  <c r="C1217" i="1"/>
  <c r="D1216" i="1"/>
  <c r="C1216" i="1"/>
  <c r="G1216" i="1" s="1"/>
  <c r="D1215" i="1"/>
  <c r="H1213" i="1"/>
  <c r="D1213" i="1"/>
  <c r="C1213" i="1"/>
  <c r="G1213" i="1" s="1"/>
  <c r="H1212" i="1"/>
  <c r="D1212" i="1"/>
  <c r="C1212" i="1"/>
  <c r="G1212" i="1" s="1"/>
  <c r="D1211" i="1"/>
  <c r="C1211" i="1"/>
  <c r="G1211" i="1" s="1"/>
  <c r="D1210" i="1"/>
  <c r="C1210" i="1"/>
  <c r="G1210" i="1" s="1"/>
  <c r="H1209" i="1"/>
  <c r="D1209" i="1"/>
  <c r="C1209" i="1"/>
  <c r="G1209" i="1" s="1"/>
  <c r="H1208" i="1"/>
  <c r="D1208" i="1"/>
  <c r="C1208" i="1"/>
  <c r="G1208" i="1" s="1"/>
  <c r="D1207" i="1"/>
  <c r="C1207" i="1"/>
  <c r="G1207" i="1" s="1"/>
  <c r="D1206" i="1"/>
  <c r="C1206" i="1"/>
  <c r="G1206" i="1" s="1"/>
  <c r="H1205" i="1"/>
  <c r="D1205" i="1"/>
  <c r="C1205" i="1"/>
  <c r="G1205" i="1" s="1"/>
  <c r="H1204" i="1"/>
  <c r="D1204" i="1"/>
  <c r="C1204" i="1"/>
  <c r="G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D1165" i="1"/>
  <c r="C1165" i="1"/>
  <c r="H1165" i="1" s="1"/>
  <c r="G1164" i="1"/>
  <c r="D1164" i="1"/>
  <c r="C1164" i="1"/>
  <c r="H1164" i="1" s="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D1157" i="1"/>
  <c r="G1157" i="1" s="1"/>
  <c r="C1157" i="1"/>
  <c r="H1157" i="1" s="1"/>
  <c r="D1156" i="1"/>
  <c r="C1156" i="1"/>
  <c r="H1156" i="1" s="1"/>
  <c r="D1155" i="1"/>
  <c r="G1155" i="1" s="1"/>
  <c r="C1155" i="1"/>
  <c r="H1155" i="1" s="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H1005" i="1" s="1"/>
  <c r="G1004" i="1"/>
  <c r="D1004" i="1"/>
  <c r="C1004" i="1"/>
  <c r="H1004" i="1" s="1"/>
  <c r="D1003" i="1"/>
  <c r="C1003" i="1"/>
  <c r="H1003" i="1" s="1"/>
  <c r="D1002" i="1"/>
  <c r="C1002" i="1"/>
  <c r="H1002" i="1" s="1"/>
  <c r="D1001" i="1"/>
  <c r="C1001" i="1"/>
  <c r="H1001" i="1" s="1"/>
  <c r="D1000" i="1"/>
  <c r="C1000" i="1"/>
  <c r="H1000" i="1" s="1"/>
  <c r="G999" i="1"/>
  <c r="D999" i="1"/>
  <c r="C999" i="1"/>
  <c r="H999" i="1" s="1"/>
  <c r="D998" i="1"/>
  <c r="C998" i="1"/>
  <c r="H998" i="1" s="1"/>
  <c r="D996" i="1"/>
  <c r="C996" i="1"/>
  <c r="G995" i="1"/>
  <c r="D995" i="1"/>
  <c r="C995" i="1"/>
  <c r="H995" i="1" s="1"/>
  <c r="D994" i="1"/>
  <c r="C994" i="1"/>
  <c r="H994" i="1" s="1"/>
  <c r="D993" i="1"/>
  <c r="C993" i="1"/>
  <c r="H993" i="1" s="1"/>
  <c r="G992" i="1"/>
  <c r="D992" i="1"/>
  <c r="C992" i="1"/>
  <c r="H992" i="1" s="1"/>
  <c r="D991" i="1"/>
  <c r="C991" i="1"/>
  <c r="D989" i="1"/>
  <c r="C989" i="1"/>
  <c r="H989" i="1" s="1"/>
  <c r="H988" i="1"/>
  <c r="D988" i="1"/>
  <c r="C988" i="1"/>
  <c r="G988" i="1" s="1"/>
  <c r="D987" i="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4" i="1"/>
  <c r="G714" i="1"/>
  <c r="D714" i="1"/>
  <c r="C714" i="1"/>
  <c r="D713" i="1"/>
  <c r="C713" i="1"/>
  <c r="H712" i="1"/>
  <c r="G712" i="1"/>
  <c r="D712" i="1"/>
  <c r="C712" i="1"/>
  <c r="D711" i="1"/>
  <c r="C711"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C647" i="1"/>
  <c r="G647" i="1" s="1"/>
  <c r="H646" i="1"/>
  <c r="G646" i="1"/>
  <c r="D646" i="1"/>
  <c r="C646" i="1"/>
  <c r="C645" i="1"/>
  <c r="D644" i="1"/>
  <c r="C644" i="1"/>
  <c r="H644" i="1" s="1"/>
  <c r="D643" i="1"/>
  <c r="C643" i="1"/>
  <c r="H643" i="1" s="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D413" i="1"/>
  <c r="C413" i="1"/>
  <c r="H413" i="1" s="1"/>
  <c r="C412" i="1"/>
  <c r="D411" i="1"/>
  <c r="H406" i="1"/>
  <c r="G406" i="1"/>
  <c r="D406" i="1"/>
  <c r="C406" i="1"/>
  <c r="D405" i="1"/>
  <c r="C405" i="1"/>
  <c r="G404"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G381" i="1"/>
  <c r="D381" i="1"/>
  <c r="C381" i="1"/>
  <c r="H381" i="1" s="1"/>
  <c r="H380" i="1"/>
  <c r="G380" i="1"/>
  <c r="D380" i="1"/>
  <c r="C380" i="1"/>
  <c r="D379" i="1"/>
  <c r="C379" i="1"/>
  <c r="H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C365" i="1"/>
  <c r="G365" i="1" s="1"/>
  <c r="G364" i="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C256" i="1"/>
  <c r="G256" i="1" s="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G209" i="1" s="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D190" i="1"/>
  <c r="C190" i="1"/>
  <c r="D189" i="1"/>
  <c r="C189" i="1"/>
  <c r="G189" i="1" s="1"/>
  <c r="D188" i="1"/>
  <c r="C188" i="1"/>
  <c r="H188" i="1" s="1"/>
  <c r="D187" i="1"/>
  <c r="G187" i="1" s="1"/>
  <c r="C187" i="1"/>
  <c r="H186" i="1"/>
  <c r="G186" i="1"/>
  <c r="D186" i="1"/>
  <c r="C186" i="1"/>
  <c r="D185" i="1"/>
  <c r="C185" i="1"/>
  <c r="H185" i="1" s="1"/>
  <c r="C184" i="1"/>
  <c r="G183" i="1"/>
  <c r="D183" i="1"/>
  <c r="C183" i="1"/>
  <c r="H183" i="1" s="1"/>
  <c r="H182" i="1"/>
  <c r="G182" i="1"/>
  <c r="D182" i="1"/>
  <c r="C182" i="1"/>
  <c r="D181" i="1"/>
  <c r="C181" i="1"/>
  <c r="H181" i="1" s="1"/>
  <c r="D180" i="1"/>
  <c r="C180" i="1"/>
  <c r="H180" i="1" s="1"/>
  <c r="D179" i="1"/>
  <c r="G179" i="1" s="1"/>
  <c r="C179" i="1"/>
  <c r="H179" i="1" s="1"/>
  <c r="D178" i="1"/>
  <c r="C178" i="1"/>
  <c r="H178" i="1" s="1"/>
  <c r="D177" i="1"/>
  <c r="C177" i="1"/>
  <c r="H177" i="1" s="1"/>
  <c r="H176" i="1"/>
  <c r="G176" i="1"/>
  <c r="D176" i="1"/>
  <c r="C176" i="1"/>
  <c r="D175" i="1"/>
  <c r="C175" i="1"/>
  <c r="H175" i="1" s="1"/>
  <c r="D174" i="1"/>
  <c r="C174" i="1"/>
  <c r="D173" i="1"/>
  <c r="D172" i="1"/>
  <c r="C172" i="1"/>
  <c r="H171" i="1"/>
  <c r="G171" i="1"/>
  <c r="D171" i="1"/>
  <c r="C171" i="1"/>
  <c r="D170" i="1"/>
  <c r="C170" i="1"/>
  <c r="G170" i="1" s="1"/>
  <c r="D169" i="1"/>
  <c r="C169" i="1"/>
  <c r="D168" i="1"/>
  <c r="C168" i="1"/>
  <c r="G168" i="1" s="1"/>
  <c r="D167" i="1"/>
  <c r="C167" i="1"/>
  <c r="G167" i="1" s="1"/>
  <c r="H166" i="1"/>
  <c r="D166" i="1"/>
  <c r="C166" i="1"/>
  <c r="D165" i="1"/>
  <c r="C165" i="1"/>
  <c r="H164" i="1"/>
  <c r="G164" i="1"/>
  <c r="D164" i="1"/>
  <c r="C164" i="1"/>
  <c r="D163" i="1"/>
  <c r="C163" i="1"/>
  <c r="G163" i="1" s="1"/>
  <c r="G162" i="1"/>
  <c r="D162" i="1"/>
  <c r="C162" i="1"/>
  <c r="H162" i="1" s="1"/>
  <c r="D161" i="1"/>
  <c r="C161" i="1"/>
  <c r="H161" i="1" s="1"/>
  <c r="D160" i="1"/>
  <c r="D158" i="1"/>
  <c r="C158" i="1"/>
  <c r="H158" i="1" s="1"/>
  <c r="H157" i="1"/>
  <c r="D157" i="1"/>
  <c r="C157" i="1"/>
  <c r="H156" i="1"/>
  <c r="G156" i="1"/>
  <c r="D156" i="1"/>
  <c r="C156" i="1"/>
  <c r="D155" i="1"/>
  <c r="G155" i="1" s="1"/>
  <c r="C155" i="1"/>
  <c r="H155" i="1" s="1"/>
  <c r="D154" i="1"/>
  <c r="C154" i="1"/>
  <c r="H154" i="1" s="1"/>
  <c r="H153" i="1"/>
  <c r="G153" i="1"/>
  <c r="D153" i="1"/>
  <c r="C153" i="1"/>
  <c r="D152" i="1"/>
  <c r="C152" i="1"/>
  <c r="H152" i="1" s="1"/>
  <c r="H151" i="1"/>
  <c r="G151" i="1"/>
  <c r="D151" i="1"/>
  <c r="C151"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D129" i="1"/>
  <c r="H128" i="1"/>
  <c r="G128" i="1"/>
  <c r="D128" i="1"/>
  <c r="C128" i="1"/>
  <c r="H127" i="1"/>
  <c r="G127" i="1"/>
  <c r="D127" i="1"/>
  <c r="C127" i="1"/>
  <c r="H126" i="1"/>
  <c r="G126" i="1"/>
  <c r="D126" i="1"/>
  <c r="C126" i="1"/>
  <c r="D125" i="1"/>
  <c r="C125" i="1"/>
  <c r="H125" i="1" s="1"/>
  <c r="D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D66" i="1"/>
  <c r="C66" i="1"/>
  <c r="H66" i="1" s="1"/>
  <c r="H65" i="1"/>
  <c r="D65" i="1"/>
  <c r="C65" i="1"/>
  <c r="G65" i="1" s="1"/>
  <c r="D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24" i="1" l="1"/>
  <c r="F214" i="9"/>
  <c r="H288" i="1"/>
  <c r="H996" i="1"/>
  <c r="G1229" i="1"/>
  <c r="H1229" i="1"/>
  <c r="G1227" i="1"/>
  <c r="E245" i="5"/>
  <c r="D1222" i="1" s="1"/>
  <c r="E283" i="9"/>
  <c r="B283" i="9" s="1"/>
  <c r="H289" i="1"/>
  <c r="H412" i="1"/>
  <c r="G687" i="1"/>
  <c r="G690" i="1"/>
  <c r="H1507" i="1"/>
  <c r="G1480" i="1"/>
  <c r="C1576" i="1"/>
  <c r="H1535" i="1"/>
  <c r="G1535" i="1"/>
  <c r="D49" i="8"/>
  <c r="D43" i="8" s="1"/>
  <c r="C1518" i="1" s="1"/>
  <c r="G1518" i="1" s="1"/>
  <c r="H1531" i="1"/>
  <c r="G1504" i="1"/>
  <c r="D24" i="8"/>
  <c r="C1499" i="1" s="1"/>
  <c r="H1499" i="1" s="1"/>
  <c r="C1483" i="1"/>
  <c r="G1483" i="1" s="1"/>
  <c r="G1437" i="1"/>
  <c r="D1438" i="1"/>
  <c r="H1438" i="1" s="1"/>
  <c r="G1438" i="1"/>
  <c r="H1440" i="1"/>
  <c r="E114" i="6"/>
  <c r="G1412" i="1"/>
  <c r="F118" i="6"/>
  <c r="H1414" i="1"/>
  <c r="H1237" i="1"/>
  <c r="D258" i="5"/>
  <c r="G1165" i="1"/>
  <c r="F180" i="5"/>
  <c r="G715" i="1"/>
  <c r="G711" i="1"/>
  <c r="G668" i="1"/>
  <c r="G662" i="1"/>
  <c r="G649" i="1"/>
  <c r="E274" i="9"/>
  <c r="B274" i="9" s="1"/>
  <c r="C378" i="1"/>
  <c r="D363" i="4"/>
  <c r="C248" i="1"/>
  <c r="G248" i="1" s="1"/>
  <c r="H209" i="1"/>
  <c r="G180" i="1"/>
  <c r="C173" i="1"/>
  <c r="G173" i="1" s="1"/>
  <c r="G172" i="1"/>
  <c r="G166" i="1"/>
  <c r="H163" i="1"/>
  <c r="G154" i="1"/>
  <c r="C149" i="1"/>
  <c r="H149" i="1" s="1"/>
  <c r="H130" i="1"/>
  <c r="G130" i="1"/>
  <c r="G131" i="1"/>
  <c r="C124" i="1"/>
  <c r="G70" i="1"/>
  <c r="G71" i="1"/>
  <c r="G58" i="1"/>
  <c r="E67" i="9"/>
  <c r="B67" i="9" s="1"/>
  <c r="H715" i="1"/>
  <c r="G713" i="1"/>
  <c r="H713" i="1"/>
  <c r="H711" i="1"/>
  <c r="H710" i="1"/>
  <c r="E39" i="9"/>
  <c r="B39" i="9" s="1"/>
  <c r="H703" i="1"/>
  <c r="H690" i="1"/>
  <c r="H687" i="1"/>
  <c r="G670" i="1"/>
  <c r="E29" i="9"/>
  <c r="B29" i="9" s="1"/>
  <c r="G644" i="1"/>
  <c r="G643" i="1"/>
  <c r="F652" i="4"/>
  <c r="H642" i="1"/>
  <c r="H645" i="1"/>
  <c r="G645" i="1"/>
  <c r="G642" i="1"/>
  <c r="G641" i="1"/>
  <c r="H405" i="1"/>
  <c r="H411" i="1"/>
  <c r="G405" i="1"/>
  <c r="G412" i="1"/>
  <c r="D643" i="4"/>
  <c r="G379" i="1"/>
  <c r="E350" i="4"/>
  <c r="D345" i="1" s="1"/>
  <c r="G308" i="1"/>
  <c r="D311" i="4"/>
  <c r="G307" i="1"/>
  <c r="E298" i="4"/>
  <c r="D293" i="1" s="1"/>
  <c r="D644" i="4"/>
  <c r="G289" i="1"/>
  <c r="F416" i="4"/>
  <c r="E643" i="4"/>
  <c r="D637" i="1" s="1"/>
  <c r="E273" i="9"/>
  <c r="B273" i="9" s="1"/>
  <c r="G288" i="1"/>
  <c r="G411" i="1"/>
  <c r="F417" i="4"/>
  <c r="E644" i="4"/>
  <c r="D638" i="1" s="1"/>
  <c r="H248" i="1"/>
  <c r="H255" i="1"/>
  <c r="H256" i="1"/>
  <c r="E225" i="9"/>
  <c r="B225" i="9" s="1"/>
  <c r="G207" i="1"/>
  <c r="G206" i="1"/>
  <c r="E196" i="4"/>
  <c r="D192" i="1" s="1"/>
  <c r="H191" i="1"/>
  <c r="G190" i="1"/>
  <c r="H190" i="1"/>
  <c r="H189" i="1"/>
  <c r="G188" i="1"/>
  <c r="H187" i="1"/>
  <c r="G185" i="1"/>
  <c r="G184" i="1"/>
  <c r="H184" i="1"/>
  <c r="F221" i="9"/>
  <c r="B221" i="9" s="1"/>
  <c r="E44" i="9"/>
  <c r="B44" i="9" s="1"/>
  <c r="F220" i="9"/>
  <c r="B220" i="9" s="1"/>
  <c r="G181" i="1"/>
  <c r="F219" i="9"/>
  <c r="B219" i="9" s="1"/>
  <c r="E43" i="9"/>
  <c r="B43" i="9" s="1"/>
  <c r="F218" i="9"/>
  <c r="B218" i="9" s="1"/>
  <c r="E42" i="9"/>
  <c r="B42" i="9" s="1"/>
  <c r="G178" i="1"/>
  <c r="E41" i="9"/>
  <c r="B41" i="9" s="1"/>
  <c r="G177" i="1"/>
  <c r="G175" i="1"/>
  <c r="G174" i="1"/>
  <c r="H173" i="1"/>
  <c r="H174" i="1"/>
  <c r="H172" i="1"/>
  <c r="H170" i="1"/>
  <c r="G169" i="1"/>
  <c r="H169" i="1"/>
  <c r="H168" i="1"/>
  <c r="G165" i="1"/>
  <c r="H167" i="1"/>
  <c r="H165" i="1"/>
  <c r="E163" i="4"/>
  <c r="D159" i="1" s="1"/>
  <c r="C160" i="1"/>
  <c r="H160" i="1" s="1"/>
  <c r="G161" i="1"/>
  <c r="G158" i="1"/>
  <c r="G157" i="1"/>
  <c r="E152" i="4"/>
  <c r="D148" i="1" s="1"/>
  <c r="F217" i="9"/>
  <c r="B217" i="9" s="1"/>
  <c r="G152" i="1"/>
  <c r="H150" i="1"/>
  <c r="G149" i="1"/>
  <c r="G150" i="1"/>
  <c r="G125" i="1"/>
  <c r="F82" i="4"/>
  <c r="C78" i="1"/>
  <c r="G79" i="1"/>
  <c r="G81" i="1"/>
  <c r="E33" i="9"/>
  <c r="B33" i="9" s="1"/>
  <c r="G66" i="1"/>
  <c r="G64" i="1"/>
  <c r="H64" i="1"/>
  <c r="F68" i="4"/>
  <c r="E6" i="4"/>
  <c r="D2" i="1" s="1"/>
  <c r="G59" i="1"/>
  <c r="G1246" i="1"/>
  <c r="H1244" i="1"/>
  <c r="D1236" i="1"/>
  <c r="G1236" i="1" s="1"/>
  <c r="F259" i="5"/>
  <c r="H1236" i="1"/>
  <c r="E280" i="9"/>
  <c r="B280" i="9" s="1"/>
  <c r="F250" i="5"/>
  <c r="E279" i="9"/>
  <c r="B279" i="9" s="1"/>
  <c r="H1228" i="1"/>
  <c r="D1223" i="1"/>
  <c r="G1223" i="1" s="1"/>
  <c r="E237" i="5"/>
  <c r="I23" i="3" s="1"/>
  <c r="F246" i="5"/>
  <c r="F239" i="5"/>
  <c r="G1217" i="1"/>
  <c r="F238" i="5"/>
  <c r="H1217" i="1"/>
  <c r="C1215" i="1"/>
  <c r="G1215" i="1" s="1"/>
  <c r="H1216" i="1"/>
  <c r="G1163" i="1"/>
  <c r="G1156" i="1"/>
  <c r="H1154" i="1"/>
  <c r="G1154" i="1"/>
  <c r="F78" i="5"/>
  <c r="D1048" i="1"/>
  <c r="F70" i="5"/>
  <c r="C1048" i="1"/>
  <c r="H1048" i="1" s="1"/>
  <c r="F52" i="5"/>
  <c r="F35" i="5"/>
  <c r="G1003" i="1"/>
  <c r="H997" i="1"/>
  <c r="G1000" i="1"/>
  <c r="E12" i="5"/>
  <c r="D990" i="1" s="1"/>
  <c r="F19" i="5"/>
  <c r="G996" i="1"/>
  <c r="H991" i="1"/>
  <c r="G991" i="1"/>
  <c r="D12" i="5"/>
  <c r="D7" i="5" s="1"/>
  <c r="G986" i="1"/>
  <c r="G987" i="1"/>
  <c r="F8" i="5"/>
  <c r="H986" i="1"/>
  <c r="G989" i="1"/>
  <c r="G993" i="1"/>
  <c r="G997" i="1"/>
  <c r="G1001" i="1"/>
  <c r="G1005"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994" i="1"/>
  <c r="G998" i="1"/>
  <c r="G1002"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207" i="1"/>
  <c r="H1211" i="1"/>
  <c r="H1219" i="1"/>
  <c r="H1227" i="1"/>
  <c r="H1231" i="1"/>
  <c r="H1239" i="1"/>
  <c r="H1243" i="1"/>
  <c r="H1247" i="1"/>
  <c r="H1251" i="1"/>
  <c r="H1255" i="1"/>
  <c r="H1259" i="1"/>
  <c r="H1263" i="1"/>
  <c r="H1267" i="1"/>
  <c r="H1271" i="1"/>
  <c r="H1206" i="1"/>
  <c r="H1210" i="1"/>
  <c r="H1218" i="1"/>
  <c r="H1226" i="1"/>
  <c r="H1230" i="1"/>
  <c r="H1234" i="1"/>
  <c r="H1238" i="1"/>
  <c r="H1242" i="1"/>
  <c r="H1246" i="1"/>
  <c r="H1250" i="1"/>
  <c r="H1254" i="1"/>
  <c r="H1258" i="1"/>
  <c r="H1262" i="1"/>
  <c r="H1266" i="1"/>
  <c r="H1270"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J1451" i="1"/>
  <c r="H1451" i="1"/>
  <c r="G1451" i="1"/>
  <c r="H1461" i="1"/>
  <c r="G1461" i="1"/>
  <c r="J1466" i="1"/>
  <c r="H1466" i="1"/>
  <c r="G1466" i="1"/>
  <c r="I1466" i="1" s="1"/>
  <c r="J1477" i="1"/>
  <c r="H1477" i="1"/>
  <c r="G1477" i="1"/>
  <c r="H1344" i="1"/>
  <c r="H1348" i="1"/>
  <c r="H1352" i="1"/>
  <c r="H1356" i="1"/>
  <c r="H1360" i="1"/>
  <c r="H1364" i="1"/>
  <c r="H1368" i="1"/>
  <c r="H1372" i="1"/>
  <c r="H1376" i="1"/>
  <c r="H1380" i="1"/>
  <c r="H1384" i="1"/>
  <c r="H1388" i="1"/>
  <c r="H1392" i="1"/>
  <c r="H1396" i="1"/>
  <c r="H1400" i="1"/>
  <c r="H1404" i="1"/>
  <c r="H1412" i="1"/>
  <c r="H1416" i="1"/>
  <c r="I1439" i="1"/>
  <c r="I1440" i="1"/>
  <c r="I1443" i="1"/>
  <c r="I1444" i="1"/>
  <c r="J1449" i="1"/>
  <c r="H1449" i="1"/>
  <c r="G1449" i="1"/>
  <c r="H1454" i="1"/>
  <c r="G1454" i="1"/>
  <c r="J1459" i="1"/>
  <c r="H1459" i="1"/>
  <c r="G1459" i="1"/>
  <c r="I1459" i="1" s="1"/>
  <c r="J1464" i="1"/>
  <c r="H1464" i="1"/>
  <c r="G1464" i="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H1343" i="1"/>
  <c r="H1347" i="1"/>
  <c r="H1351" i="1"/>
  <c r="H1355" i="1"/>
  <c r="H1359" i="1"/>
  <c r="H1363" i="1"/>
  <c r="H1367" i="1"/>
  <c r="H1371" i="1"/>
  <c r="H1375" i="1"/>
  <c r="H1379" i="1"/>
  <c r="H1387" i="1"/>
  <c r="H1391" i="1"/>
  <c r="H1395" i="1"/>
  <c r="H1399" i="1"/>
  <c r="H1403" i="1"/>
  <c r="H1407" i="1"/>
  <c r="H1411" i="1"/>
  <c r="H1415" i="1"/>
  <c r="J1440" i="1"/>
  <c r="H1442" i="1"/>
  <c r="J1444" i="1"/>
  <c r="J1447" i="1"/>
  <c r="H1447" i="1"/>
  <c r="G1447" i="1"/>
  <c r="J1457" i="1"/>
  <c r="H1457" i="1"/>
  <c r="G1457" i="1"/>
  <c r="I1457" i="1" s="1"/>
  <c r="J1462" i="1"/>
  <c r="H1462" i="1"/>
  <c r="G1462" i="1"/>
  <c r="J1472" i="1"/>
  <c r="H1472" i="1"/>
  <c r="G1472" i="1"/>
  <c r="I1472" i="1" s="1"/>
  <c r="G1482" i="1"/>
  <c r="H1482" i="1"/>
  <c r="G1486" i="1"/>
  <c r="H1486" i="1"/>
  <c r="G1490" i="1"/>
  <c r="H1490" i="1"/>
  <c r="G1494" i="1"/>
  <c r="H1494" i="1"/>
  <c r="G1498" i="1"/>
  <c r="H1498" i="1"/>
  <c r="G1502" i="1"/>
  <c r="H1502" i="1"/>
  <c r="G1506" i="1"/>
  <c r="H1506" i="1"/>
  <c r="G1510" i="1"/>
  <c r="H1510" i="1"/>
  <c r="G1514" i="1"/>
  <c r="H1514" i="1"/>
  <c r="I1442" i="1"/>
  <c r="H1453" i="1"/>
  <c r="G1453" i="1"/>
  <c r="J1455" i="1"/>
  <c r="H1455" i="1"/>
  <c r="G1455" i="1"/>
  <c r="J1468" i="1"/>
  <c r="H1468" i="1"/>
  <c r="G1468" i="1"/>
  <c r="I1468" i="1" s="1"/>
  <c r="J1479" i="1"/>
  <c r="H1479" i="1"/>
  <c r="G1479" i="1"/>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H1566" i="1"/>
  <c r="G1569" i="1"/>
  <c r="H1570" i="1"/>
  <c r="G1573" i="1"/>
  <c r="H1574" i="1"/>
  <c r="G1577" i="1"/>
  <c r="H1578" i="1"/>
  <c r="E420" i="4"/>
  <c r="E636" i="4" s="1"/>
  <c r="D630" i="1" s="1"/>
  <c r="G1445" i="1"/>
  <c r="F45" i="4"/>
  <c r="D44" i="4"/>
  <c r="F421" i="4"/>
  <c r="D420" i="4"/>
  <c r="D50" i="4"/>
  <c r="D106" i="4"/>
  <c r="F134" i="4"/>
  <c r="D133" i="4"/>
  <c r="E68" i="5"/>
  <c r="D215" i="4"/>
  <c r="D263" i="4"/>
  <c r="D459" i="4"/>
  <c r="D529" i="4"/>
  <c r="D593" i="4"/>
  <c r="D69" i="5"/>
  <c r="G289" i="9"/>
  <c r="E289" i="9" s="1"/>
  <c r="B289" i="9" s="1"/>
  <c r="F177" i="5"/>
  <c r="D176" i="5"/>
  <c r="G292" i="9"/>
  <c r="E292" i="9" s="1"/>
  <c r="B292" i="9" s="1"/>
  <c r="F206" i="5"/>
  <c r="D124" i="4"/>
  <c r="D152" i="4"/>
  <c r="D196" i="4"/>
  <c r="D299" i="4"/>
  <c r="D351" i="4"/>
  <c r="D580" i="4"/>
  <c r="E141" i="6"/>
  <c r="D35" i="6"/>
  <c r="E5" i="7"/>
  <c r="D163" i="4"/>
  <c r="F603" i="4"/>
  <c r="D87" i="5"/>
  <c r="F119" i="5"/>
  <c r="G287" i="9"/>
  <c r="E287" i="9" s="1"/>
  <c r="B287" i="9" s="1"/>
  <c r="D146" i="5"/>
  <c r="D245" i="5"/>
  <c r="D237" i="5" s="1"/>
  <c r="F13" i="6"/>
  <c r="D5" i="6"/>
  <c r="D114" i="6"/>
  <c r="E141" i="9"/>
  <c r="B141" i="9" s="1"/>
  <c r="B143" i="9"/>
  <c r="E291" i="9"/>
  <c r="B291" i="9" s="1"/>
  <c r="D89" i="6"/>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0" i="9"/>
  <c r="E160" i="9" s="1"/>
  <c r="B160" i="9" s="1"/>
  <c r="G210" i="9"/>
  <c r="E210" i="9" s="1"/>
  <c r="B210" i="9" s="1"/>
  <c r="G206" i="9"/>
  <c r="E206" i="9" s="1"/>
  <c r="B206" i="9" s="1"/>
  <c r="G202" i="9"/>
  <c r="E202" i="9" s="1"/>
  <c r="B202" i="9" s="1"/>
  <c r="G198" i="9"/>
  <c r="E198" i="9" s="1"/>
  <c r="B198" i="9" s="1"/>
  <c r="G194" i="9"/>
  <c r="E194" i="9" s="1"/>
  <c r="B194" i="9" s="1"/>
  <c r="G161" i="9"/>
  <c r="E161" i="9" s="1"/>
  <c r="B161" i="9" s="1"/>
  <c r="M212" i="9"/>
  <c r="G211" i="9"/>
  <c r="E211" i="9" s="1"/>
  <c r="B211" i="9" s="1"/>
  <c r="G207" i="9"/>
  <c r="E207" i="9" s="1"/>
  <c r="B207" i="9" s="1"/>
  <c r="G203" i="9"/>
  <c r="E203" i="9" s="1"/>
  <c r="B203" i="9" s="1"/>
  <c r="G199" i="9"/>
  <c r="E199" i="9" s="1"/>
  <c r="B199" i="9" s="1"/>
  <c r="G195" i="9"/>
  <c r="E195" i="9" s="1"/>
  <c r="B195" i="9" s="1"/>
  <c r="L191" i="9"/>
  <c r="F191" i="9" s="1"/>
  <c r="G162" i="9"/>
  <c r="E162" i="9" s="1"/>
  <c r="B162" i="9" s="1"/>
  <c r="L212" i="9"/>
  <c r="G208" i="9"/>
  <c r="E208" i="9" s="1"/>
  <c r="B208" i="9" s="1"/>
  <c r="G204" i="9"/>
  <c r="E204" i="9" s="1"/>
  <c r="B204" i="9" s="1"/>
  <c r="G200" i="9"/>
  <c r="E200" i="9" s="1"/>
  <c r="B200" i="9" s="1"/>
  <c r="G196" i="9"/>
  <c r="E196" i="9" s="1"/>
  <c r="B196" i="9" s="1"/>
  <c r="G192" i="9"/>
  <c r="E192" i="9" s="1"/>
  <c r="B192" i="9" s="1"/>
  <c r="H164" i="9"/>
  <c r="G163" i="9"/>
  <c r="E163" i="9" s="1"/>
  <c r="B163" i="9" s="1"/>
  <c r="I10" i="9"/>
  <c r="E137" i="9"/>
  <c r="B137" i="9" s="1"/>
  <c r="E176" i="5"/>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B139" i="9"/>
  <c r="E145" i="9"/>
  <c r="B145" i="9" s="1"/>
  <c r="F216" i="9"/>
  <c r="B216" i="9" s="1"/>
  <c r="B222" i="9"/>
  <c r="B223" i="9"/>
  <c r="B239" i="9"/>
  <c r="B266" i="9"/>
  <c r="B227" i="9"/>
  <c r="B243" i="9"/>
  <c r="B260" i="9"/>
  <c r="B214" i="9"/>
  <c r="B258" i="9"/>
  <c r="B264" i="9"/>
  <c r="H1223" i="1" l="1"/>
  <c r="H1518" i="1"/>
  <c r="D42" i="8"/>
  <c r="G1576" i="1"/>
  <c r="H1576" i="1"/>
  <c r="C1524" i="1"/>
  <c r="G1524" i="1" s="1"/>
  <c r="I35" i="3"/>
  <c r="G1499" i="1"/>
  <c r="H1483" i="1"/>
  <c r="F212" i="9"/>
  <c r="B212" i="9" s="1"/>
  <c r="I27" i="3"/>
  <c r="D1408" i="1"/>
  <c r="F258" i="5"/>
  <c r="C1235" i="1"/>
  <c r="F363" i="4"/>
  <c r="C358" i="1"/>
  <c r="H378" i="1"/>
  <c r="G378" i="1"/>
  <c r="G160" i="1"/>
  <c r="H124" i="1"/>
  <c r="G124" i="1"/>
  <c r="F643" i="4"/>
  <c r="C637" i="1"/>
  <c r="E408" i="4"/>
  <c r="D403" i="1" s="1"/>
  <c r="E407" i="4"/>
  <c r="D402" i="1" s="1"/>
  <c r="F311" i="4"/>
  <c r="C306" i="1"/>
  <c r="F644" i="4"/>
  <c r="C638" i="1"/>
  <c r="G638" i="1" s="1"/>
  <c r="E151" i="4"/>
  <c r="E289" i="4" s="1"/>
  <c r="H78" i="1"/>
  <c r="G78" i="1"/>
  <c r="E412" i="4"/>
  <c r="D407" i="1" s="1"/>
  <c r="I16" i="3"/>
  <c r="D1214" i="1"/>
  <c r="H1215" i="1"/>
  <c r="G1048" i="1"/>
  <c r="E7" i="5"/>
  <c r="E6" i="5" s="1"/>
  <c r="D984" i="1" s="1"/>
  <c r="F12" i="5"/>
  <c r="C990" i="1"/>
  <c r="G299" i="9"/>
  <c r="E299" i="9" s="1"/>
  <c r="D141" i="6"/>
  <c r="F5" i="6"/>
  <c r="H24" i="3"/>
  <c r="C1299" i="1"/>
  <c r="F146" i="5"/>
  <c r="C1124" i="1"/>
  <c r="I28" i="3"/>
  <c r="D1435" i="1"/>
  <c r="F196" i="4"/>
  <c r="C192" i="1"/>
  <c r="F593" i="4"/>
  <c r="C587" i="1"/>
  <c r="F215" i="4"/>
  <c r="C211" i="1"/>
  <c r="F50" i="4"/>
  <c r="C46" i="1"/>
  <c r="I1455" i="1"/>
  <c r="I1462" i="1"/>
  <c r="I1464" i="1"/>
  <c r="I1449" i="1"/>
  <c r="K1432" i="9"/>
  <c r="G295" i="9"/>
  <c r="E295" i="9" s="1"/>
  <c r="B295" i="9" s="1"/>
  <c r="I34" i="3"/>
  <c r="C1517" i="1"/>
  <c r="F89" i="6"/>
  <c r="C1383" i="1"/>
  <c r="F163" i="4"/>
  <c r="C159" i="1"/>
  <c r="F580" i="4"/>
  <c r="C574" i="1"/>
  <c r="H20" i="9"/>
  <c r="G20" i="9"/>
  <c r="D151" i="4"/>
  <c r="F152" i="4"/>
  <c r="C148" i="1"/>
  <c r="F529" i="4"/>
  <c r="D528" i="4"/>
  <c r="C523" i="1"/>
  <c r="F133" i="4"/>
  <c r="C129" i="1"/>
  <c r="F44" i="4"/>
  <c r="C40" i="1"/>
  <c r="E635" i="4"/>
  <c r="D629" i="1" s="1"/>
  <c r="D414" i="1"/>
  <c r="E175" i="5"/>
  <c r="D1152" i="1" s="1"/>
  <c r="I22" i="3"/>
  <c r="D1153" i="1"/>
  <c r="B191" i="9"/>
  <c r="G294" i="9"/>
  <c r="E294" i="9" s="1"/>
  <c r="F245" i="5"/>
  <c r="C1222" i="1"/>
  <c r="I29" i="3"/>
  <c r="D1436" i="1"/>
  <c r="D350" i="4"/>
  <c r="F351" i="4"/>
  <c r="C346" i="1"/>
  <c r="F124" i="4"/>
  <c r="C120" i="1"/>
  <c r="F69" i="5"/>
  <c r="D68" i="5"/>
  <c r="D6" i="5" s="1"/>
  <c r="C1047" i="1"/>
  <c r="F459" i="4"/>
  <c r="C453" i="1"/>
  <c r="G297" i="9"/>
  <c r="E297" i="9" s="1"/>
  <c r="D6" i="4"/>
  <c r="I1479" i="1"/>
  <c r="I1447" i="1"/>
  <c r="I1477" i="1"/>
  <c r="I1451" i="1"/>
  <c r="F114" i="6"/>
  <c r="H27" i="3"/>
  <c r="C1408" i="1"/>
  <c r="F237" i="5"/>
  <c r="H23" i="3"/>
  <c r="C1214" i="1"/>
  <c r="F87" i="5"/>
  <c r="C1065" i="1"/>
  <c r="F35" i="6"/>
  <c r="H25" i="3"/>
  <c r="C1329" i="1"/>
  <c r="D298" i="4"/>
  <c r="F299" i="4"/>
  <c r="C294" i="1"/>
  <c r="D175" i="5"/>
  <c r="F176" i="5"/>
  <c r="H22" i="3"/>
  <c r="C1153" i="1"/>
  <c r="H20" i="3"/>
  <c r="C985" i="1"/>
  <c r="F263" i="4"/>
  <c r="C259" i="1"/>
  <c r="I21" i="3"/>
  <c r="D1046" i="1"/>
  <c r="F106" i="4"/>
  <c r="C102" i="1"/>
  <c r="F420" i="4"/>
  <c r="D635" i="4"/>
  <c r="C414" i="1"/>
  <c r="E639" i="4"/>
  <c r="F7" i="5" l="1"/>
  <c r="H1524" i="1"/>
  <c r="E20" i="9"/>
  <c r="E19" i="9" s="1"/>
  <c r="G1235" i="1"/>
  <c r="H1235" i="1"/>
  <c r="G358" i="1"/>
  <c r="H358" i="1"/>
  <c r="H638" i="1"/>
  <c r="H637" i="1"/>
  <c r="G637" i="1"/>
  <c r="H306" i="1"/>
  <c r="G306" i="1"/>
  <c r="D147" i="1"/>
  <c r="I17" i="3"/>
  <c r="D985" i="1"/>
  <c r="H985" i="1" s="1"/>
  <c r="I20" i="3"/>
  <c r="H990" i="1"/>
  <c r="G990" i="1"/>
  <c r="H1153" i="1"/>
  <c r="G1153" i="1"/>
  <c r="D633" i="1"/>
  <c r="G102" i="1"/>
  <c r="H102" i="1"/>
  <c r="G282" i="9"/>
  <c r="E282" i="9" s="1"/>
  <c r="B282" i="9" s="1"/>
  <c r="G276" i="9"/>
  <c r="F6" i="5"/>
  <c r="C984" i="1"/>
  <c r="D407" i="4"/>
  <c r="F298" i="4"/>
  <c r="C293" i="1"/>
  <c r="G414" i="1"/>
  <c r="H414" i="1"/>
  <c r="F175" i="5"/>
  <c r="C1152" i="1"/>
  <c r="H1329" i="1"/>
  <c r="G1329" i="1"/>
  <c r="G1408" i="1"/>
  <c r="H1408" i="1"/>
  <c r="H453" i="1"/>
  <c r="G453" i="1"/>
  <c r="G1222" i="1"/>
  <c r="H1222" i="1"/>
  <c r="G148" i="1"/>
  <c r="H148" i="1"/>
  <c r="G1214" i="1"/>
  <c r="H1214" i="1"/>
  <c r="E413" i="4"/>
  <c r="E291" i="4"/>
  <c r="D287" i="1" s="1"/>
  <c r="D285" i="1"/>
  <c r="E290" i="4"/>
  <c r="D286" i="1" s="1"/>
  <c r="G120" i="1"/>
  <c r="H120" i="1"/>
  <c r="D408" i="4"/>
  <c r="F350" i="4"/>
  <c r="C345" i="1"/>
  <c r="G40" i="1"/>
  <c r="H40" i="1"/>
  <c r="H523" i="1"/>
  <c r="G523" i="1"/>
  <c r="G574" i="1"/>
  <c r="H574" i="1"/>
  <c r="G1383" i="1"/>
  <c r="H1383" i="1"/>
  <c r="H211" i="1"/>
  <c r="G211" i="1"/>
  <c r="G192" i="1"/>
  <c r="H192" i="1"/>
  <c r="G1124" i="1"/>
  <c r="H1124" i="1"/>
  <c r="F635" i="4"/>
  <c r="C629" i="1"/>
  <c r="D412" i="4"/>
  <c r="F6" i="4"/>
  <c r="H16" i="3"/>
  <c r="C2" i="1"/>
  <c r="G1047" i="1"/>
  <c r="H1047" i="1"/>
  <c r="H1436" i="1"/>
  <c r="G1436" i="1"/>
  <c r="E293" i="9"/>
  <c r="B294" i="9"/>
  <c r="D636" i="4"/>
  <c r="F528" i="4"/>
  <c r="C522" i="1"/>
  <c r="D289" i="4"/>
  <c r="D290" i="4" s="1"/>
  <c r="F151" i="4"/>
  <c r="H17" i="3"/>
  <c r="C147" i="1"/>
  <c r="F141" i="6"/>
  <c r="C1435" i="1"/>
  <c r="H28" i="3"/>
  <c r="H294" i="1"/>
  <c r="G294" i="1"/>
  <c r="G259" i="1"/>
  <c r="H259" i="1"/>
  <c r="G1065" i="1"/>
  <c r="H1065" i="1"/>
  <c r="B297" i="9"/>
  <c r="E296" i="9"/>
  <c r="I10" i="3" s="1"/>
  <c r="F68" i="5"/>
  <c r="H21" i="3"/>
  <c r="C1046" i="1"/>
  <c r="H346" i="1"/>
  <c r="G346" i="1"/>
  <c r="G129" i="1"/>
  <c r="H129" i="1"/>
  <c r="B20" i="9"/>
  <c r="H159" i="1"/>
  <c r="G159" i="1"/>
  <c r="H1517" i="1"/>
  <c r="G1517" i="1"/>
  <c r="H11" i="3"/>
  <c r="G46" i="1"/>
  <c r="H46" i="1"/>
  <c r="H587" i="1"/>
  <c r="G587" i="1"/>
  <c r="H9" i="3"/>
  <c r="H1299" i="1"/>
  <c r="G1299" i="1"/>
  <c r="E298" i="9"/>
  <c r="B299" i="9"/>
  <c r="H276" i="9"/>
  <c r="G985" i="1" l="1"/>
  <c r="F290" i="4"/>
  <c r="C286" i="1"/>
  <c r="K3" i="9"/>
  <c r="I9" i="3"/>
  <c r="G1046" i="1"/>
  <c r="H1046" i="1"/>
  <c r="G1435" i="1"/>
  <c r="H1435" i="1"/>
  <c r="F636" i="4"/>
  <c r="C630" i="1"/>
  <c r="G629" i="1"/>
  <c r="H629" i="1"/>
  <c r="H345" i="1"/>
  <c r="G345" i="1"/>
  <c r="E640" i="4"/>
  <c r="E415" i="4"/>
  <c r="D410" i="1" s="1"/>
  <c r="D408" i="1"/>
  <c r="E414" i="4"/>
  <c r="D409" i="1" s="1"/>
  <c r="E276" i="9"/>
  <c r="F407" i="4"/>
  <c r="C402" i="1"/>
  <c r="N3" i="9"/>
  <c r="I11" i="3"/>
  <c r="G147" i="1"/>
  <c r="H147" i="1"/>
  <c r="H522" i="1"/>
  <c r="G522" i="1"/>
  <c r="F408" i="4"/>
  <c r="C403" i="1"/>
  <c r="H8" i="3"/>
  <c r="H984" i="1"/>
  <c r="G984" i="1"/>
  <c r="D291" i="4"/>
  <c r="F289" i="4"/>
  <c r="D413" i="4"/>
  <c r="D414" i="4" s="1"/>
  <c r="C285" i="1"/>
  <c r="H2" i="1"/>
  <c r="G2" i="1"/>
  <c r="D639" i="4"/>
  <c r="F412" i="4"/>
  <c r="C407" i="1"/>
  <c r="H1152" i="1"/>
  <c r="G1152" i="1"/>
  <c r="H293" i="1"/>
  <c r="G293" i="1"/>
  <c r="F414" i="4" l="1"/>
  <c r="C409" i="1"/>
  <c r="F639" i="4"/>
  <c r="C633" i="1"/>
  <c r="H285" i="1"/>
  <c r="G285" i="1"/>
  <c r="H407" i="1"/>
  <c r="G407" i="1"/>
  <c r="D640" i="4"/>
  <c r="D641" i="4" s="1"/>
  <c r="D415" i="4"/>
  <c r="F413" i="4"/>
  <c r="C408" i="1"/>
  <c r="E275" i="9"/>
  <c r="I8" i="3" s="1"/>
  <c r="B276" i="9"/>
  <c r="E642" i="4"/>
  <c r="D634" i="1"/>
  <c r="E641" i="4"/>
  <c r="M3" i="9"/>
  <c r="G630" i="1"/>
  <c r="H630" i="1"/>
  <c r="G286" i="1"/>
  <c r="H286" i="1"/>
  <c r="F291" i="4"/>
  <c r="C287" i="1"/>
  <c r="H403" i="1"/>
  <c r="G403" i="1"/>
  <c r="G402" i="1"/>
  <c r="H402" i="1"/>
  <c r="F641" i="4" l="1"/>
  <c r="C635" i="1"/>
  <c r="E646" i="4"/>
  <c r="D636" i="1"/>
  <c r="F415" i="4"/>
  <c r="C410" i="1"/>
  <c r="E645" i="4"/>
  <c r="D635" i="1"/>
  <c r="D642" i="4"/>
  <c r="F640" i="4"/>
  <c r="C634" i="1"/>
  <c r="H409" i="1"/>
  <c r="G409" i="1"/>
  <c r="G287" i="1"/>
  <c r="H287" i="1"/>
  <c r="G408" i="1"/>
  <c r="H408" i="1"/>
  <c r="H633" i="1"/>
  <c r="G633" i="1"/>
  <c r="H634" i="1" l="1"/>
  <c r="G634" i="1"/>
  <c r="I18" i="3"/>
  <c r="D639" i="1"/>
  <c r="I19" i="3"/>
  <c r="D640" i="1"/>
  <c r="D646" i="4"/>
  <c r="F642" i="4"/>
  <c r="C636" i="1"/>
  <c r="G410" i="1"/>
  <c r="H410" i="1"/>
  <c r="H635" i="1"/>
  <c r="G635" i="1"/>
  <c r="D645" i="4"/>
  <c r="F646" i="4" l="1"/>
  <c r="H19" i="3"/>
  <c r="C640" i="1"/>
  <c r="F645" i="4"/>
  <c r="H18" i="3"/>
  <c r="C639" i="1"/>
  <c r="H636" i="1"/>
  <c r="G636" i="1"/>
  <c r="H7" i="3"/>
  <c r="J3" i="9" l="1"/>
  <c r="I7" i="3"/>
  <c r="G640" i="1"/>
  <c r="H640" i="1"/>
  <c r="G639" i="1"/>
  <c r="H639" i="1"/>
  <c r="M272" i="9" l="1"/>
  <c r="L272" i="9"/>
  <c r="G18" i="9"/>
  <c r="I17" i="9"/>
  <c r="G16" i="9"/>
  <c r="M15" i="9"/>
  <c r="I12" i="9"/>
  <c r="J11" i="9"/>
  <c r="K10" i="9"/>
  <c r="I8" i="9"/>
  <c r="J7" i="9"/>
  <c r="K6" i="9"/>
  <c r="H18" i="9"/>
  <c r="J8" i="9"/>
  <c r="G15" i="9"/>
  <c r="J6" i="9"/>
  <c r="I11" i="9"/>
  <c r="I9" i="9"/>
  <c r="H16" i="9"/>
  <c r="J9" i="9"/>
  <c r="H15" i="9"/>
  <c r="I7" i="9"/>
  <c r="K13" i="9"/>
  <c r="L16" i="9"/>
  <c r="K9" i="9"/>
  <c r="H17" i="9"/>
  <c r="I5" i="9"/>
  <c r="K11" i="9"/>
  <c r="J17" i="9"/>
  <c r="I13" i="9"/>
  <c r="K7" i="9"/>
  <c r="J12" i="9"/>
  <c r="I6" i="9"/>
  <c r="K12" i="9"/>
  <c r="G17" i="9"/>
  <c r="K5" i="9"/>
  <c r="J10" i="9"/>
  <c r="E10" i="9" s="1"/>
  <c r="B10" i="9" s="1"/>
  <c r="M16" i="9"/>
  <c r="K8" i="9"/>
  <c r="J13" i="9"/>
  <c r="J5" i="9"/>
  <c r="L15" i="9"/>
  <c r="F272" i="9" l="1"/>
  <c r="B272" i="9" s="1"/>
  <c r="F15" i="9"/>
  <c r="E6" i="9"/>
  <c r="B6" i="9" s="1"/>
  <c r="E13" i="9"/>
  <c r="B13" i="9" s="1"/>
  <c r="E7" i="9"/>
  <c r="B7" i="9" s="1"/>
  <c r="E11" i="9"/>
  <c r="B11" i="9" s="1"/>
  <c r="E16" i="9"/>
  <c r="F16" i="9"/>
  <c r="E17" i="9"/>
  <c r="B17" i="9" s="1"/>
  <c r="E5" i="9"/>
  <c r="E15" i="9"/>
  <c r="E12" i="9"/>
  <c r="B12" i="9" s="1"/>
  <c r="E18" i="9"/>
  <c r="B18" i="9" s="1"/>
  <c r="E9" i="9"/>
  <c r="B9" i="9" s="1"/>
  <c r="E8" i="9"/>
  <c r="B8" i="9" s="1"/>
  <c r="F19" i="9" l="1"/>
  <c r="B16" i="9"/>
  <c r="F14" i="9"/>
  <c r="E14" i="9"/>
  <c r="B15" i="9"/>
  <c r="B5" i="9"/>
  <c r="E4" i="9"/>
  <c r="F3" i="9" l="1"/>
  <c r="E3" i="9"/>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<sst xmlns="http://schemas.openxmlformats.org/spreadsheetml/2006/main" count="4314" uniqueCount="3393">
  <si>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</si>
  <si>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</si>
  <si>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</si>
  <si>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</si>
  <si>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</si>
  <si>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</si>
  <si>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</si>
  <si>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</si>
  <si>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</si>
  <si>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</si>
  <si>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</si>
  <si>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</si>
  <si>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</si>
  <si>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</si>
  <si>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</si>
  <si>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</si>
  <si>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</si>
  <si>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</si>
  <si>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</si>
  <si>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</si>
  <si>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</si>
  <si>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</si>
  <si>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</si>
  <si>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</si>
  <si>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</si>
  <si>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</si>
  <si>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</si>
  <si>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</si>
  <si>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</si>
  <si>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</si>
  <si>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</si>
  <si>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</si>
  <si>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</si>
  <si>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</si>
  <si>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</si>
  <si>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</si>
  <si>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</si>
  <si>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</si>
  <si>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</si>
  <si>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</si>
  <si>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</si>
  <si>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</si>
  <si>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</si>
  <si>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</si>
  <si>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</si>
  <si>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</si>
  <si>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</si>
  <si>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</si>
  <si>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</si>
  <si>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</si>
  <si>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</si>
  <si>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</si>
  <si>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</si>
  <si>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</si>
  <si>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</si>
  <si>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</si>
  <si>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</si>
  <si>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</si>
  <si>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</si>
  <si>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</si>
  <si>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</si>
  <si>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</si>
  <si>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</si>
  <si>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</si>
  <si>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</si>
  <si>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</si>
  <si>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</si>
  <si>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</si>
  <si>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</si>
  <si>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</si>
  <si>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</si>
  <si>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</si>
  <si>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</si>
  <si>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</si>
  <si>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</si>
  <si>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</si>
  <si>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</si>
  <si>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</si>
  <si>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</si>
  <si>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</si>
  <si>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</si>
  <si>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</si>
  <si>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</si>
  <si>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</si>
  <si>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</si>
  <si>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</si>
  <si>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</si>
  <si>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</si>
  <si>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</si>
  <si>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</si>
  <si>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</si>
  <si>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</si>
  <si>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</si>
  <si>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</si>
  <si>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</si>
  <si>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</si>
  <si>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</si>
  <si>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</si>
  <si>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</si>
  <si>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</si>
  <si>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</si>
  <si>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</si>
  <si>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</si>
  <si>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</si>
  <si>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</si>
  <si>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</si>
  <si>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</si>
  <si>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</si>
  <si>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</si>
  <si>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</si>
  <si>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</si>
  <si>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</si>
  <si>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</si>
  <si>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</si>
  <si>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</si>
  <si>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</si>
  <si>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</si>
  <si>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</si>
  <si>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</si>
  <si>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</si>
  <si>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</si>
  <si>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</si>
  <si>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</si>
  <si>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</si>
  <si>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</si>
  <si>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</si>
  <si>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</si>
  <si>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</si>
  <si>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</si>
  <si>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</si>
  <si>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</si>
  <si>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</si>
  <si>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</si>
  <si>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</si>
  <si>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</si>
  <si>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</si>
  <si>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</si>
  <si>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</si>
  <si>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</si>
  <si>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</si>
  <si>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</si>
  <si>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</si>
  <si>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</si>
  <si>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</si>
  <si>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</si>
  <si>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</si>
  <si>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</si>
  <si>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</si>
  <si>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</si>
  <si>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</si>
  <si>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</si>
  <si>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</si>
  <si>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</si>
  <si>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</si>
  <si>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</si>
  <si>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</si>
  <si>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</si>
  <si>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</si>
  <si>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</si>
  <si>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</si>
  <si>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</si>
  <si>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</si>
  <si>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</si>
  <si>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</si>
  <si>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</si>
  <si>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</si>
  <si>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</si>
  <si>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</si>
  <si>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</si>
  <si>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</si>
  <si>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</si>
  <si>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</si>
  <si>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</si>
  <si>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</si>
  <si>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</si>
  <si>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</si>
  <si>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</si>
  <si>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</si>
  <si>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</si>
  <si>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</si>
  <si>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</si>
  <si>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</si>
  <si>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</si>
  <si>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</si>
  <si>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</si>
  <si>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</si>
  <si>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</si>
  <si>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</si>
  <si>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</si>
  <si>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</si>
  <si>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</si>
  <si>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</si>
  <si>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</si>
  <si>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</si>
  <si>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</si>
  <si>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</si>
  <si>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</si>
  <si>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</si>
  <si>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</si>
  <si>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</si>
  <si>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</si>
  <si>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</si>
  <si>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</si>
  <si>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</si>
  <si>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</si>
  <si>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</si>
  <si>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</si>
  <si>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</si>
  <si>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</si>
  <si>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</si>
  <si>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</si>
  <si>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</si>
  <si>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</si>
  <si>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</si>
  <si>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</si>
  <si>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</si>
  <si>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</si>
  <si>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</si>
  <si>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</si>
  <si>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</si>
  <si>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</si>
  <si>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</si>
  <si>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</si>
  <si>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</si>
  <si>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</si>
  <si>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</si>
  <si>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</si>
  <si>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</si>
  <si>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</si>
  <si>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</si>
  <si>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</si>
  <si>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</si>
  <si>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</si>
  <si>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</si>
  <si>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</si>
  <si>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</si>
  <si>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</si>
  <si>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</si>
  <si>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</si>
  <si>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</si>
  <si>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</si>
  <si>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</si>
  <si>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</si>
  <si>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</si>
  <si>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</si>
  <si>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</si>
  <si>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</si>
  <si>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</si>
  <si>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</si>
  <si>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</si>
  <si>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</si>
  <si>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</si>
  <si>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</si>
  <si>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</si>
  <si>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</si>
  <si>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</si>
  <si>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</si>
  <si>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</si>
  <si>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</si>
  <si>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</si>
  <si>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</si>
  <si>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</si>
  <si>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</si>
  <si>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</si>
  <si>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</si>
  <si>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</si>
  <si>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</si>
  <si>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</si>
  <si>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</si>
  <si>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</si>
  <si>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</si>
  <si>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</si>
  <si>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</si>
  <si>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</si>
  <si>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</si>
  <si>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</si>
  <si>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</si>
  <si>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</si>
  <si>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</si>
  <si>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</si>
  <si>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</si>
  <si>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</si>
  <si>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</si>
  <si>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</si>
  <si>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</si>
  <si>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</si>
  <si>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</si>
  <si>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</si>
  <si>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</si>
  <si>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</si>
  <si>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</si>
  <si>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</si>
  <si>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</si>
  <si>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</si>
  <si>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</si>
  <si>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</si>
  <si>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</si>
  <si>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</si>
  <si>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</si>
  <si>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</si>
  <si>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</si>
  <si>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</si>
  <si>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</si>
  <si>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</si>
  <si>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</si>
  <si>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</si>
  <si>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</si>
  <si>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</si>
  <si>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</si>
  <si>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</si>
  <si>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</si>
  <si>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</si>
  <si>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</si>
  <si>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</si>
  <si>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</si>
  <si>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</si>
  <si>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</si>
  <si>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</si>
  <si>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</si>
  <si>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</si>
  <si>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</si>
  <si>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</si>
  <si>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</si>
  <si>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</si>
  <si>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</si>
  <si>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</si>
  <si>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</si>
  <si>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</si>
  <si>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</si>
  <si>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</si>
  <si>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</si>
  <si>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</si>
  <si>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</si>
  <si>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</si>
  <si>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</si>
  <si>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</si>
  <si>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</si>
  <si>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</si>
  <si>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</si>
  <si>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</si>
  <si>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</si>
  <si>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</si>
  <si>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</si>
  <si>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</si>
  <si>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</si>
  <si>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</si>
  <si>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</si>
  <si>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</si>
  <si>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</si>
  <si>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</si>
  <si>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</si>
  <si>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</si>
  <si>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</si>
  <si>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</si>
  <si>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</si>
  <si>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</si>
  <si>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</si>
  <si>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</si>
  <si>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</si>
  <si>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</si>
  <si>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</si>
  <si>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</si>
  <si>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</si>
  <si>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</si>
  <si>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</si>
  <si>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</si>
  <si>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</si>
  <si>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</si>
  <si>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</si>
  <si>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</si>
  <si>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</si>
  <si>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</si>
  <si>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</si>
  <si>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</si>
  <si>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</si>
  <si>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</si>
  <si>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</si>
  <si>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</si>
  <si>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</si>
  <si>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</si>
  <si>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</si>
  <si>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</si>
  <si>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</si>
  <si>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</si>
  <si>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</si>
  <si>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</si>
  <si>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</si>
  <si>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</si>
  <si>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</si>
  <si>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</si>
  <si>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</si>
  <si>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</si>
  <si>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</si>
  <si>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</si>
  <si>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</si>
  <si>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</si>
  <si>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</si>
  <si>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</si>
  <si>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</si>
  <si>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</si>
  <si>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</si>
  <si>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</si>
  <si>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</si>
  <si>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</si>
  <si>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</si>
  <si>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</si>
  <si>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</si>
  <si>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</si>
  <si>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</si>
  <si>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</si>
  <si>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</si>
  <si>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</si>
  <si>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</si>
  <si>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</si>
  <si>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</si>
  <si>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</si>
  <si>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</si>
  <si>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</si>
  <si>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</si>
  <si>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</si>
  <si>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</si>
  <si>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</si>
  <si>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</si>
  <si>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</si>
  <si>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</si>
  <si>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</si>
  <si>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</si>
  <si>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</si>
  <si>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</si>
  <si>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</si>
  <si>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</si>
  <si>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</si>
  <si>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</si>
  <si>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</si>
  <si>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</si>
  <si>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</si>
  <si>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</si>
  <si>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</si>
  <si>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</si>
  <si>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</si>
  <si>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</si>
  <si>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</si>
  <si>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</si>
  <si>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</si>
  <si>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</si>
  <si>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</si>
  <si>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</si>
  <si>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</si>
  <si>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</si>
  <si>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</si>
  <si>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</si>
  <si>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</si>
  <si>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</si>
  <si>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</si>
  <si>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</si>
  <si>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</si>
  <si>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</si>
  <si>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</si>
  <si>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</si>
  <si>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</si>
  <si>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</si>
  <si>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</si>
  <si>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</si>
  <si>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</si>
  <si>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</si>
  <si>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</si>
  <si>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</si>
  <si>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</si>
  <si>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</si>
  <si>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</si>
  <si>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</si>
  <si>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</si>
  <si>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</si>
  <si>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</si>
  <si>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</si>
  <si>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</si>
  <si>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</si>
  <si>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</si>
  <si>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</si>
  <si>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</si>
  <si>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</si>
  <si>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</si>
  <si>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</si>
  <si>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</si>
  <si>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</si>
  <si>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</si>
  <si>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</si>
  <si>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</si>
  <si>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</si>
  <si>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</si>
  <si>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</si>
  <si>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</si>
  <si>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</si>
  <si>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</si>
  <si>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</si>
  <si>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</si>
  <si>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</si>
  <si>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</si>
  <si>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</si>
  <si>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</si>
  <si>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</si>
  <si>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</si>
  <si>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</si>
  <si>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</si>
  <si>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</si>
  <si>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</si>
  <si>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</si>
  <si>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</si>
  <si>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</si>
  <si>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</si>
  <si>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</si>
  <si>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</si>
  <si>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</si>
  <si>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</si>
  <si>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</si>
  <si>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</si>
  <si>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</si>
  <si>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</si>
  <si>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</si>
  <si>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</si>
  <si>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</si>
  <si>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</si>
  <si>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</si>
  <si>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</si>
  <si>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</si>
  <si>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</si>
  <si>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</si>
  <si>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</si>
  <si>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</si>
  <si>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</si>
  <si>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</si>
  <si>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</si>
  <si>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</si>
  <si>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</si>
  <si>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</si>
  <si>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</si>
  <si>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</si>
  <si>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</si>
  <si>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</si>
  <si>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</si>
  <si>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</si>
  <si>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</si>
  <si>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</si>
  <si>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</si>
  <si>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</si>
  <si>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</si>
  <si>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</si>
  <si>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</si>
  <si>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</si>
  <si>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</si>
  <si>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</si>
  <si>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</si>
  <si>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</si>
  <si>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</si>
  <si>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</si>
  <si>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</si>
  <si>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</si>
  <si>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</si>
  <si>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</si>
  <si>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</si>
  <si>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</si>
  <si>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</si>
  <si>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</si>
  <si>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</si>
  <si>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</si>
  <si>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</si>
  <si>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</si>
  <si>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</si>
  <si>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</si>
  <si>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</si>
  <si>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</si>
  <si>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</si>
  <si>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</si>
  <si>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</si>
  <si>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</si>
  <si>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</si>
  <si>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</si>
  <si>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</si>
  <si>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</si>
  <si>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</si>
  <si>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</si>
  <si>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</si>
  <si>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</si>
  <si>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</si>
  <si>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</si>
  <si>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</si>
  <si>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</si>
  <si>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</si>
  <si>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</si>
  <si>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</si>
  <si>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</si>
  <si>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</si>
  <si>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</si>
  <si>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</si>
  <si>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</si>
  <si>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</si>
  <si>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</si>
  <si>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</si>
  <si>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</si>
  <si>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</si>
  <si>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</si>
  <si>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</si>
  <si>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</si>
  <si>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</si>
  <si>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</si>
  <si>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</si>
  <si>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</si>
  <si>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</si>
  <si>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</si>
  <si>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</si>
  <si>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</si>
  <si>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</si>
  <si>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</si>
  <si>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</si>
  <si>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</si>
  <si>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</si>
  <si>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</si>
  <si>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</si>
  <si>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</si>
  <si>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</si>
  <si>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</si>
  <si>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</si>
  <si>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</si>
  <si>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</si>
  <si>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</si>
  <si>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</si>
  <si>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</si>
  <si>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</si>
  <si>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</si>
  <si>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</si>
  <si>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</si>
  <si>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</si>
  <si>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</si>
  <si>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</si>
  <si>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</si>
  <si>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</si>
  <si>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</si>
  <si>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</si>
  <si>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</si>
  <si>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</si>
  <si>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</si>
  <si>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</si>
  <si>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</si>
  <si>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</si>
  <si>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</si>
  <si>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</si>
  <si>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</si>
  <si>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</si>
  <si>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</si>
  <si>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</si>
  <si>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</si>
  <si>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</si>
  <si>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</si>
  <si>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</si>
  <si>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</si>
  <si>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</si>
  <si>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</si>
  <si>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</si>
  <si>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</si>
  <si>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</si>
  <si>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</si>
  <si>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</si>
  <si>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</si>
  <si>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</si>
  <si>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</si>
  <si>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</si>
  <si>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</si>
  <si>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</si>
  <si>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</si>
  <si>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</si>
  <si>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</si>
  <si>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</si>
  <si>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</si>
  <si>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</si>
  <si>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</si>
  <si>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</si>
  <si>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</si>
  <si>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</si>
  <si>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</si>
  <si>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</si>
  <si>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</si>
  <si>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</si>
  <si>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</si>
  <si>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</si>
  <si>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</si>
  <si>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</si>
  <si>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</si>
  <si>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</si>
  <si>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</si>
  <si>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</si>
  <si>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</si>
  <si>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</si>
  <si>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</si>
  <si>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</si>
  <si>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</si>
  <si>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</si>
  <si>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</si>
  <si>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</si>
  <si>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</si>
  <si>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</si>
  <si>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</si>
  <si>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</si>
  <si>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</si>
  <si>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</si>
  <si>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</si>
  <si>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</si>
  <si>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</si>
  <si>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</si>
  <si>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</si>
  <si>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</si>
  <si>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</si>
  <si>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</si>
  <si>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</si>
  <si>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</si>
  <si>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</si>
  <si>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</si>
  <si>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</si>
  <si>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</si>
  <si>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</si>
  <si>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</si>
  <si>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</si>
  <si>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</si>
  <si>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</si>
  <si>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</si>
  <si>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</si>
  <si>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</si>
  <si>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</si>
  <si>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</si>
  <si>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</si>
  <si>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</si>
  <si>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</si>
  <si>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</si>
  <si>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</si>
  <si>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</si>
  <si>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</si>
  <si>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</si>
  <si>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</si>
  <si>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</si>
  <si>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</si>
  <si>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</si>
  <si>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</si>
  <si>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</si>
  <si>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</si>
  <si>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</si>
  <si>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</si>
  <si>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</si>
  <si>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</si>
  <si>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</si>
  <si>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</si>
  <si>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</si>
  <si>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</si>
  <si>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</si>
  <si>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</si>
  <si>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</si>
  <si>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</si>
  <si>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</si>
  <si>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</si>
  <si>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</si>
  <si>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</si>
  <si>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</si>
  <si>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</si>
  <si>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</si>
  <si>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</si>
  <si>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</si>
  <si>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</si>
  <si>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</si>
  <si>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</si>
  <si>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</si>
  <si>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</si>
  <si>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</si>
  <si>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</si>
  <si>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</si>
  <si>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</si>
  <si>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</si>
  <si>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</si>
  <si>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</si>
  <si>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</si>
  <si>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</si>
  <si>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</si>
  <si>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</si>
  <si>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</si>
  <si>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</si>
  <si>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</si>
  <si>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</si>
  <si>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</si>
  <si>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</si>
  <si>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</si>
  <si>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</si>
  <si>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</si>
  <si>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</si>
  <si>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</si>
  <si>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</si>
  <si>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</si>
  <si>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</si>
  <si>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</si>
  <si>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</si>
  <si>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</si>
  <si>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</si>
  <si>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</si>
  <si>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</si>
  <si>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</si>
  <si>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</si>
  <si>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</si>
  <si>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</si>
  <si>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</si>
  <si>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</si>
  <si>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</si>
  <si>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</si>
  <si>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</si>
  <si>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</si>
  <si>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</si>
  <si>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</si>
  <si>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</si>
  <si>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</si>
  <si>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</si>
  <si>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</si>
  <si>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</si>
  <si>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</si>
  <si>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</si>
  <si>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</si>
  <si>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</si>
  <si>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</si>
  <si>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</si>
  <si>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</si>
  <si>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</si>
  <si>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</si>
  <si>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</si>
  <si>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</si>
  <si>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</si>
  <si>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</si>
  <si>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</si>
  <si>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</si>
  <si>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</si>
  <si>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</si>
  <si>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</si>
  <si>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</si>
  <si>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</si>
  <si>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</si>
  <si>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</si>
  <si>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</si>
  <si>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</si>
  <si>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</si>
  <si>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</si>
  <si>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</si>
  <si>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</si>
  <si>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</si>
  <si>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</si>
  <si>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</si>
  <si>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</si>
  <si>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</si>
  <si>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</si>
  <si>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</si>
  <si>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</si>
  <si>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</si>
  <si>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</si>
  <si>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</si>
  <si>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</si>
  <si>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</si>
  <si>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</si>
  <si>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</si>
  <si>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</si>
  <si>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</si>
  <si>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</si>
  <si>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</si>
  <si>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</si>
  <si>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</si>
  <si>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</si>
  <si>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</si>
  <si>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</si>
  <si>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</si>
  <si>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</si>
  <si>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</si>
  <si>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</si>
  <si>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</si>
  <si>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</si>
  <si>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</si>
  <si>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</si>
  <si>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</si>
  <si>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</si>
  <si>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</si>
  <si>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</si>
  <si>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</si>
  <si>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</si>
  <si>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</si>
  <si>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</si>
  <si>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</si>
  <si>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</si>
  <si>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</si>
  <si>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</si>
  <si>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</si>
  <si>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</si>
  <si>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</si>
  <si>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</si>
  <si>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</si>
  <si>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</si>
  <si>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</si>
  <si>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</si>
  <si>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</si>
  <si>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</si>
  <si>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</si>
  <si>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</si>
  <si>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</si>
  <si>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</si>
  <si>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</si>
  <si>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</si>
  <si>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</si>
  <si>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</si>
  <si>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</si>
  <si>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</si>
  <si>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</si>
  <si>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</si>
  <si>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</si>
  <si>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</si>
  <si>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</si>
  <si>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</si>
  <si>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</si>
  <si>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</si>
  <si>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</si>
  <si>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</si>
  <si>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</si>
  <si>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</si>
  <si>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</si>
  <si>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</si>
  <si>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</si>
  <si>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</si>
  <si>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</si>
  <si>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</si>
  <si>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</si>
  <si>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</si>
  <si>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</si>
  <si>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</si>
  <si>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</si>
  <si>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</si>
  <si>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</si>
  <si>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</si>
  <si>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</si>
  <si>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</si>
  <si>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</si>
  <si>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</si>
  <si>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</si>
  <si>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</si>
  <si>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</si>
  <si>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</si>
  <si>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</si>
  <si>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</si>
  <si>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</si>
  <si>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</si>
  <si>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</si>
  <si>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</si>
  <si>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</si>
  <si>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</si>
  <si>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</si>
  <si>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</si>
  <si>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</si>
  <si>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</si>
  <si>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</si>
  <si>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</si>
  <si>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</si>
  <si>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</si>
  <si>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</si>
  <si>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</si>
  <si>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</si>
  <si>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</si>
  <si>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</si>
  <si>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</si>
  <si>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</si>
  <si>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</si>
  <si>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</si>
  <si>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</si>
  <si>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</si>
  <si>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</si>
  <si>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</si>
  <si>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</si>
  <si>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</si>
  <si>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</si>
  <si>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</si>
  <si>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</si>
  <si>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</si>
  <si>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</si>
  <si>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</si>
  <si>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</si>
  <si>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</si>
  <si>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</si>
  <si>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</si>
  <si>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</si>
  <si>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</si>
  <si>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</si>
  <si>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</si>
  <si>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</si>
  <si>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</si>
  <si>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</si>
  <si>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</si>
  <si>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</si>
  <si>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</si>
  <si>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</si>
  <si>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</si>
  <si>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</si>
  <si>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</si>
  <si>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</si>
  <si>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</si>
  <si>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</si>
  <si>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</si>
  <si>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</si>
  <si>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</si>
  <si>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</si>
  <si>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</si>
  <si>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</si>
  <si>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</si>
  <si>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</si>
  <si>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</si>
  <si>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</si>
  <si>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</si>
  <si>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</si>
  <si>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</si>
  <si>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</si>
  <si>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</si>
  <si>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</si>
  <si>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</si>
  <si>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</si>
  <si>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</si>
  <si>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</si>
  <si>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</si>
  <si>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</si>
  <si>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</si>
  <si>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</si>
  <si>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</si>
  <si>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</si>
  <si>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</si>
  <si>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</si>
  <si>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</si>
  <si>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</si>
  <si>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</si>
  <si>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</si>
  <si>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</si>
  <si>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</si>
  <si>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</si>
  <si>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</si>
  <si>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</si>
  <si>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</si>
  <si>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</si>
  <si>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</si>
  <si>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</si>
  <si>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</si>
  <si>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</si>
  <si>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</si>
  <si>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</si>
  <si>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</si>
  <si>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</si>
  <si>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</si>
  <si>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</si>
  <si>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</si>
  <si>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</si>
  <si>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</si>
  <si>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</si>
  <si>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</si>
  <si>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</si>
  <si>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</si>
  <si>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</si>
  <si>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</si>
  <si>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</si>
  <si>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</si>
  <si>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</si>
  <si>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</si>
  <si>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</si>
  <si>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</si>
  <si>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</si>
  <si>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</si>
  <si>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</si>
  <si>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</si>
  <si>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</si>
  <si>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</si>
  <si>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</si>
  <si>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</si>
  <si>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</si>
  <si>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</si>
  <si>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</si>
  <si>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</si>
  <si>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</si>
  <si>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</si>
  <si>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</si>
  <si>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</si>
  <si>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</si>
  <si>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</si>
  <si>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</si>
  <si>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</si>
  <si>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</si>
  <si>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</si>
  <si>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</si>
  <si>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</si>
  <si>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</si>
  <si>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</si>
  <si>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</si>
  <si>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</si>
  <si>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</si>
  <si>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</si>
  <si>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</si>
  <si>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</si>
  <si>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</si>
  <si>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</si>
  <si>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</si>
  <si>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</si>
  <si>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</si>
  <si>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</si>
  <si>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</si>
  <si>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</si>
  <si>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</si>
  <si>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</si>
  <si>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</si>
  <si>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</si>
  <si>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</si>
  <si>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</si>
  <si>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</si>
  <si>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</si>
  <si>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</si>
  <si>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</si>
  <si>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</si>
  <si>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</si>
  <si>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</si>
  <si>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</si>
  <si>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</si>
  <si>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</si>
  <si>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</si>
  <si>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</si>
  <si>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</si>
  <si>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</si>
  <si>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</si>
  <si>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</si>
  <si>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</si>
  <si>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</si>
  <si>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</si>
  <si>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</si>
  <si>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</si>
  <si>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</si>
  <si>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</si>
  <si>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</si>
  <si>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</si>
  <si>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</si>
  <si>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</si>
  <si>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</si>
  <si>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</si>
  <si>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</si>
  <si>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</si>
  <si>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</si>
  <si>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</si>
  <si>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</si>
  <si>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</si>
  <si>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</si>
  <si>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</si>
  <si>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</si>
  <si>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</si>
  <si>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</si>
  <si>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</si>
  <si>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</si>
  <si>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</si>
  <si>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</si>
  <si>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</si>
  <si>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</si>
  <si>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</si>
  <si>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</si>
  <si>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</si>
  <si>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</si>
  <si>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</si>
  <si>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</si>
  <si>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</si>
  <si>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</si>
  <si>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</si>
  <si>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</si>
  <si>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</si>
  <si>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</si>
  <si>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</si>
  <si>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</si>
  <si>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</si>
  <si>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</si>
  <si>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</si>
  <si>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</si>
  <si>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</si>
  <si>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</si>
  <si>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</si>
  <si>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</si>
  <si>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</si>
  <si>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</si>
  <si>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</si>
  <si>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</si>
  <si>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</si>
  <si>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</si>
  <si>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</si>
  <si>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</si>
  <si>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</si>
  <si>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</si>
  <si>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</si>
  <si>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</si>
  <si>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</si>
  <si>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</si>
  <si>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</si>
  <si>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</si>
  <si>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</si>
  <si>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</si>
  <si>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</si>
  <si>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</si>
  <si>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</si>
  <si>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</si>
  <si>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</si>
  <si>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</si>
  <si>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</si>
  <si>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</si>
  <si>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</si>
  <si>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</si>
  <si>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</si>
  <si>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</si>
  <si>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</si>
  <si>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</si>
  <si>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</si>
  <si>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</si>
  <si>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</si>
  <si>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</si>
  <si>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</si>
  <si>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</si>
  <si>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</si>
  <si>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</si>
  <si>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</si>
  <si>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</si>
  <si>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</si>
  <si>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</si>
  <si>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</si>
  <si>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</si>
  <si>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</si>
  <si>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</si>
  <si>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</si>
  <si>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</si>
  <si>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</si>
  <si>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</si>
  <si>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</si>
  <si>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</si>
  <si>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</si>
  <si>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</si>
  <si>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</si>
  <si>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</si>
  <si>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</si>
  <si>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</si>
  <si>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</si>
  <si>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</si>
  <si>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</si>
  <si>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</si>
  <si>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</si>
  <si>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</si>
  <si>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</si>
  <si>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</si>
  <si>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</si>
  <si>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</si>
  <si>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</si>
  <si>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</si>
  <si>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</si>
  <si>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</si>
  <si>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</si>
  <si>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</si>
  <si>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</si>
  <si>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</si>
  <si>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</si>
  <si>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</si>
  <si>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</si>
  <si>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</si>
  <si>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</si>
  <si>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</si>
  <si>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</si>
  <si>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</si>
  <si>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</si>
  <si>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</si>
  <si>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</si>
  <si>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</si>
  <si>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</si>
  <si>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</si>
  <si>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</si>
  <si>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</si>
  <si>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</si>
  <si>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</si>
  <si>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</si>
  <si>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</si>
  <si>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</si>
  <si>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</si>
  <si>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</si>
  <si>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</si>
  <si>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</si>
  <si>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</si>
  <si>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</si>
  <si>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</si>
  <si>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</si>
  <si>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</si>
  <si>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</si>
  <si>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</si>
  <si>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</si>
  <si>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</si>
  <si>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</si>
  <si>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</si>
  <si>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</si>
  <si>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</si>
  <si>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</si>
  <si>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</si>
  <si>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</si>
  <si>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</si>
  <si>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</si>
  <si>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</si>
  <si>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</si>
  <si>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</si>
  <si>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</si>
  <si>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</si>
  <si>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</si>
  <si>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</si>
  <si>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</si>
  <si>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</si>
  <si>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</si>
  <si>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</si>
  <si>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</si>
  <si>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</si>
  <si>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</si>
  <si>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</si>
  <si>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</si>
  <si>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</si>
  <si>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</si>
  <si>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</si>
  <si>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</si>
  <si>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</si>
  <si>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</si>
  <si>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</si>
  <si>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</si>
  <si>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</si>
  <si>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</si>
  <si>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</si>
  <si>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</si>
  <si>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</si>
  <si>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</si>
  <si>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</si>
  <si>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</si>
  <si>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</si>
  <si>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</si>
  <si>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</si>
  <si>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</si>
  <si>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</si>
  <si>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</si>
  <si>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</si>
  <si>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</si>
  <si>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</si>
  <si>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</si>
  <si>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</si>
  <si>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</si>
  <si>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</si>
  <si>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</si>
  <si>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</si>
  <si>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</si>
  <si>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</si>
  <si>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</si>
  <si>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</si>
  <si>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</si>
  <si>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</si>
  <si>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</si>
  <si>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</si>
  <si>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</si>
  <si>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</si>
  <si>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</si>
  <si>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</si>
  <si>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</si>
  <si>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</si>
  <si>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</si>
  <si>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</si>
  <si>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</si>
  <si>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</si>
  <si>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</si>
  <si>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</si>
  <si>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</si>
  <si>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</si>
  <si>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</si>
  <si>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</si>
  <si>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</si>
  <si>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</si>
  <si>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</si>
  <si>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</si>
  <si>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</si>
  <si>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</si>
  <si>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</si>
  <si>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</si>
  <si>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</si>
  <si>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</si>
  <si>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</si>
  <si>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</si>
  <si>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</si>
  <si>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</si>
  <si>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</si>
  <si>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</si>
  <si>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</si>
  <si>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</si>
  <si>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</si>
  <si>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</si>
  <si>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</si>
  <si>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</si>
  <si>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</si>
  <si>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</si>
  <si>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</si>
  <si>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</si>
  <si>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</si>
  <si>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</si>
  <si>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</si>
  <si>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</si>
  <si>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</si>
  <si>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</si>
  <si>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</si>
  <si>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</si>
  <si>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</si>
  <si>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</si>
  <si>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</si>
  <si>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</si>
  <si>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</si>
  <si>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</si>
  <si>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</si>
  <si>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</si>
  <si>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</si>
  <si>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</si>
  <si>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</si>
  <si>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</si>
  <si>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</si>
  <si>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</si>
  <si>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</si>
  <si>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</si>
  <si>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</si>
  <si>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</si>
  <si>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</si>
  <si>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</si>
  <si>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</si>
  <si>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</si>
  <si>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</si>
  <si>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</si>
  <si>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</si>
  <si>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</si>
  <si>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</si>
  <si>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</si>
  <si>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</si>
  <si>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</si>
  <si>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</si>
  <si>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</si>
  <si>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</si>
  <si>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</si>
  <si>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</si>
  <si>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</si>
  <si>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</si>
  <si>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</si>
  <si>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</si>
  <si>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</si>
  <si>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</si>
  <si>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</si>
  <si>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</si>
  <si>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</si>
  <si>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</si>
  <si>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</si>
  <si>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</si>
  <si>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</si>
  <si>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</si>
  <si>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</si>
  <si>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</si>
  <si>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</si>
  <si>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</si>
  <si>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</si>
  <si>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</si>
  <si>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</si>
  <si>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</si>
  <si>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</si>
  <si>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</si>
  <si>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</si>
  <si>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</si>
  <si>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</si>
  <si>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</si>
  <si>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</si>
  <si>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</si>
  <si>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</si>
  <si>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</si>
  <si>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</si>
  <si>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</si>
  <si>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</si>
  <si>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</si>
  <si>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</si>
  <si>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</si>
  <si>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</si>
  <si>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</si>
  <si>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</si>
  <si>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</si>
  <si>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</si>
  <si>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</si>
  <si>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</si>
  <si>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</si>
  <si>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</si>
  <si>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</si>
  <si>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</si>
  <si>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</si>
  <si>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</si>
  <si>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</si>
  <si>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</si>
  <si>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</si>
  <si>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</si>
  <si>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</si>
  <si>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</si>
  <si>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</si>
  <si>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</si>
  <si>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</si>
  <si>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</si>
  <si>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</si>
  <si>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</si>
  <si>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</si>
  <si>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</si>
  <si>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</si>
  <si>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</si>
  <si>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</si>
  <si>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</si>
  <si>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</si>
  <si>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</si>
  <si>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</si>
  <si>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</si>
  <si>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</si>
  <si>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</si>
  <si>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</si>
  <si>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</si>
  <si>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</si>
  <si>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</si>
  <si>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</si>
  <si>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</si>
  <si>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</si>
  <si>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</si>
  <si>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</si>
  <si>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</si>
  <si>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</si>
  <si>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</si>
  <si>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</si>
  <si>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</si>
  <si>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</si>
  <si>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</si>
  <si>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</si>
  <si>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</si>
  <si>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</si>
  <si>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</si>
  <si>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</si>
  <si>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</si>
  <si>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</si>
  <si>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</si>
  <si>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</si>
  <si>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</si>
  <si>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</si>
  <si>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</si>
  <si>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</si>
  <si>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</si>
  <si>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</si>
  <si>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</si>
  <si>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</si>
  <si>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</si>
  <si>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</si>
  <si>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</si>
  <si>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</si>
  <si>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</si>
  <si>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</si>
  <si>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</si>
  <si>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</si>
  <si>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</si>
  <si>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</si>
  <si>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</si>
  <si>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</si>
  <si>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</si>
  <si>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</si>
  <si>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</si>
  <si>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</si>
  <si>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</si>
  <si>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</si>
  <si>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</si>
  <si>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</si>
  <si>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</si>
  <si>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</si>
  <si>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</si>
  <si>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</si>
  <si>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</si>
  <si>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</si>
  <si>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</si>
  <si>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</si>
  <si>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</si>
  <si>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</si>
  <si>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</si>
  <si>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</si>
  <si>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</si>
  <si>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</si>
  <si>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</si>
  <si>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</si>
  <si>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</si>
  <si>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</si>
  <si>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</si>
  <si>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</si>
  <si>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</si>
  <si>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</si>
  <si>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</si>
  <si>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</si>
  <si>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</si>
  <si>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</si>
  <si>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</si>
  <si>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</si>
  <si>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</si>
  <si>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</si>
  <si>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</si>
  <si>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</si>
  <si>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</si>
  <si>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</si>
  <si>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</si>
  <si>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</si>
  <si>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</si>
  <si>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</si>
  <si>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</si>
  <si>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</si>
  <si>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</si>
  <si>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</si>
  <si>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</si>
  <si>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</si>
  <si>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</si>
  <si>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</si>
  <si>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</si>
  <si>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</si>
  <si>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</si>
  <si>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</si>
  <si>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</si>
  <si>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</si>
  <si>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</si>
  <si>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</si>
  <si>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</si>
  <si>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</si>
  <si>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</si>
  <si>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</si>
  <si>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</si>
  <si>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</si>
  <si>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</si>
  <si>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</si>
  <si>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</si>
  <si>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</si>
  <si>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</si>
  <si>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</si>
  <si>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</si>
  <si>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</si>
  <si>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</si>
  <si>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</si>
  <si>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</si>
  <si>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</si>
  <si>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</si>
  <si>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</si>
  <si>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</si>
  <si>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</si>
  <si>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</si>
  <si>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</si>
  <si>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</si>
  <si>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</si>
  <si>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</si>
  <si>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</si>
  <si>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</si>
  <si>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</si>
  <si>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</si>
  <si>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</si>
  <si>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</si>
  <si>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</si>
  <si>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</si>
  <si>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</si>
  <si>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</si>
  <si>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</si>
  <si>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</si>
  <si>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</si>
  <si>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</si>
  <si>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</si>
  <si>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</si>
  <si>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</si>
  <si>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</si>
  <si>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</si>
  <si>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</si>
  <si>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</si>
  <si>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</si>
  <si>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</si>
  <si>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</si>
  <si>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</si>
  <si>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</si>
  <si>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</si>
  <si>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</si>
  <si>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</si>
  <si>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</si>
  <si>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</si>
  <si>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</si>
  <si>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</si>
  <si>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</si>
  <si>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</si>
  <si>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</si>
  <si>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</si>
  <si>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</si>
  <si>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</si>
  <si>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</si>
  <si>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</si>
  <si>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</si>
  <si>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</si>
  <si>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</si>
  <si>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</si>
  <si>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</si>
  <si>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</si>
  <si>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</si>
  <si>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</si>
  <si>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</si>
  <si>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</si>
  <si>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</si>
  <si>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</si>
  <si>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</si>
  <si>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</si>
  <si>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</si>
  <si>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</si>
  <si>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</si>
  <si>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</si>
  <si>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</si>
  <si>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</si>
  <si>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</si>
  <si>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</si>
  <si>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</si>
  <si>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</si>
  <si>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</si>
  <si>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</si>
  <si>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</si>
  <si>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</si>
  <si>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</si>
  <si>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</si>
  <si>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</si>
  <si>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</si>
  <si>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</si>
  <si>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</si>
  <si>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</si>
  <si>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</si>
  <si>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</si>
  <si>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</si>
  <si>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</si>
  <si>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</si>
  <si>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</si>
  <si>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</si>
  <si>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</si>
  <si>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</si>
  <si>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</si>
  <si>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</si>
  <si>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</si>
  <si>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</si>
  <si>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</si>
  <si>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</si>
  <si>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</si>
  <si>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</si>
  <si>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</si>
  <si>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</si>
  <si>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</si>
  <si>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</si>
  <si>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</si>
  <si>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</si>
  <si>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</si>
  <si>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</si>
  <si>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</si>
  <si>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</si>
  <si>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</si>
  <si>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</si>
  <si>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</si>
  <si>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</si>
  <si>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</si>
  <si>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</si>
  <si>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</si>
  <si>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</si>
  <si>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</si>
  <si>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</si>
  <si>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</si>
  <si>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</si>
  <si>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</si>
  <si>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</si>
  <si>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</si>
  <si>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</si>
  <si>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</si>
  <si>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</si>
  <si>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</si>
  <si>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</si>
  <si>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</si>
  <si>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</si>
  <si>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</si>
  <si>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</si>
  <si>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</si>
  <si>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</si>
  <si>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</si>
  <si>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</si>
  <si>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</si>
  <si>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</si>
  <si>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</si>
  <si>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</si>
  <si>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</si>
  <si>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</si>
  <si>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</si>
  <si>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</si>
  <si>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</si>
  <si>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</si>
  <si>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</si>
  <si>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</si>
  <si>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</si>
  <si>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</si>
  <si>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</si>
  <si>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</si>
  <si>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</si>
  <si>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</si>
  <si>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</si>
  <si>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</si>
  <si>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</si>
  <si>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</si>
  <si>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</si>
  <si>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</si>
  <si>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</si>
  <si>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</si>
  <si>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</si>
  <si>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</si>
  <si>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</si>
  <si>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</si>
  <si>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</si>
  <si>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</si>
  <si>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</si>
  <si>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</si>
  <si>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</si>
  <si>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</si>
  <si>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</si>
  <si>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</si>
  <si>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</si>
  <si>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</si>
  <si>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</si>
  <si>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</si>
  <si>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</si>
  <si>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</si>
  <si>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</si>
  <si>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</si>
  <si>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</si>
  <si>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</si>
  <si>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</si>
  <si>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</si>
  <si>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</si>
  <si>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</si>
  <si>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</si>
  <si>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</si>
  <si>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</si>
  <si>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</si>
  <si>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</si>
  <si>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</si>
  <si>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</si>
  <si>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</si>
  <si>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</si>
  <si>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</si>
  <si>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</si>
  <si>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</si>
  <si>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</si>
  <si>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</si>
  <si>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</si>
  <si>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</si>
  <si>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</si>
  <si>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</si>
  <si>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</si>
  <si>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</si>
  <si>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</si>
  <si>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</si>
  <si>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</si>
  <si>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</si>
  <si>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</si>
  <si>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</si>
  <si>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</si>
  <si>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</si>
  <si>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</si>
  <si>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</si>
  <si>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</si>
  <si>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</si>
  <si>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</si>
  <si>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</si>
  <si>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</si>
  <si>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</si>
  <si>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</si>
  <si>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</si>
  <si>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</si>
  <si>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</si>
  <si>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</si>
  <si>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</si>
  <si>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</si>
  <si>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</si>
  <si>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</si>
  <si>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</si>
  <si>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</si>
  <si>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</si>
  <si>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</si>
  <si>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</si>
  <si>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</si>
  <si>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</si>
  <si>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</si>
  <si>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</si>
  <si>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</si>
  <si>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</si>
  <si>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</si>
  <si>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</si>
  <si>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</si>
  <si>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</si>
  <si>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</si>
  <si>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</si>
  <si>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</si>
  <si>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</si>
  <si>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</si>
  <si>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</si>
  <si>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</si>
  <si>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</si>
  <si>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</si>
  <si>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</si>
  <si>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</si>
  <si>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</si>
  <si>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</si>
  <si>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</si>
  <si>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</si>
  <si>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</si>
  <si>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</si>
  <si>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</si>
  <si>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</si>
  <si>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</si>
  <si>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</si>
  <si>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</si>
  <si>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</si>
  <si>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</si>
  <si>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</si>
  <si>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</si>
  <si>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</si>
  <si>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</si>
  <si>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</si>
  <si>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</si>
  <si>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</si>
  <si>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</si>
  <si>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</si>
  <si>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</si>
  <si>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</si>
  <si>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</si>
  <si>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</si>
  <si>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</si>
  <si>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</si>
  <si>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</si>
  <si>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</si>
  <si>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</si>
  <si>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</si>
  <si>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</si>
  <si>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</si>
  <si>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</si>
  <si>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</si>
  <si>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</si>
  <si>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</si>
  <si>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</si>
  <si>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</si>
  <si>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</si>
  <si>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</si>
  <si>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</si>
  <si>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</si>
  <si>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</si>
  <si>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</si>
  <si>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</si>
  <si>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</si>
  <si>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</si>
  <si>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</si>
  <si>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</si>
  <si>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</si>
  <si>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</si>
  <si>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</si>
  <si>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</si>
  <si>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</si>
  <si>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</si>
  <si>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</si>
  <si>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</si>
  <si>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</si>
  <si>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</si>
  <si>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</si>
  <si>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</si>
  <si>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</si>
  <si>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</si>
  <si>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</si>
  <si>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</si>
  <si>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</si>
  <si>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</si>
  <si>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</si>
  <si>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</si>
  <si>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</si>
  <si>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</si>
  <si>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</si>
  <si>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</si>
  <si>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</si>
  <si>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</si>
  <si>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</si>
  <si>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</si>
  <si>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</si>
  <si>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</si>
  <si>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</si>
  <si>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</si>
  <si>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</si>
  <si>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</si>
  <si>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</si>
  <si>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</si>
  <si>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</si>
  <si>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</si>
  <si>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</si>
  <si>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</si>
  <si>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</si>
  <si>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</si>
  <si>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</si>
  <si>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</si>
  <si>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</si>
  <si>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</si>
  <si>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</si>
  <si>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</si>
  <si>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</si>
  <si>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</si>
  <si>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</si>
  <si>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</si>
  <si>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</si>
  <si>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</si>
  <si>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</si>
  <si>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</si>
  <si>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</si>
  <si>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</si>
  <si>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</si>
  <si>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</si>
  <si>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</si>
  <si>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</si>
  <si>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</si>
  <si>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</si>
  <si>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</si>
  <si>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</si>
  <si>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</si>
  <si>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</si>
  <si>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</si>
  <si>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</si>
  <si>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</si>
  <si>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</si>
  <si>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</si>
  <si>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</si>
  <si>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</si>
  <si>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</si>
  <si>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</si>
  <si>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</si>
  <si>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</si>
  <si>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</si>
  <si>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</si>
  <si>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</si>
  <si>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</si>
  <si>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</si>
  <si>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</si>
  <si>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</si>
  <si>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</si>
  <si>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</si>
  <si>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</si>
  <si>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</si>
  <si>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</si>
  <si>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</si>
  <si>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</si>
  <si>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</si>
  <si>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</si>
  <si>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</si>
  <si>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</si>
  <si>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</si>
  <si>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</si>
  <si>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</si>
  <si>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</si>
  <si>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</si>
  <si>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</si>
  <si>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</si>
  <si>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</si>
  <si>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</si>
  <si>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</si>
  <si>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</si>
  <si>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</si>
  <si>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</si>
  <si>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</si>
  <si>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</si>
  <si>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</si>
  <si>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</si>
  <si>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</si>
  <si>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</si>
  <si>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</si>
  <si>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</si>
  <si>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</si>
  <si>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</si>
  <si>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</si>
  <si>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</si>
  <si>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</si>
  <si>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</si>
  <si>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</si>
  <si>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</si>
  <si>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</si>
  <si>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</si>
  <si>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</si>
  <si>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</si>
  <si>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</si>
  <si>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</si>
  <si>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</si>
  <si>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</si>
  <si>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</si>
  <si>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</si>
  <si>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</si>
  <si>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</si>
  <si>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</si>
  <si>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</si>
  <si>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</si>
  <si>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</si>
  <si>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</si>
  <si>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</si>
  <si>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</si>
  <si>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</si>
  <si>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</si>
  <si>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</si>
  <si>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</si>
  <si>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</si>
  <si>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</si>
  <si>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</si>
  <si>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</si>
  <si>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</si>
  <si>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</si>
  <si>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</si>
  <si>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</si>
  <si>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</si>
  <si>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</si>
  <si>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</si>
  <si>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</si>
  <si>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</si>
  <si>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</si>
  <si>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</si>
  <si>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</si>
  <si>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</si>
  <si>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</si>
  <si>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</si>
  <si>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</si>
  <si>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</si>
  <si>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</si>
  <si>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</si>
  <si>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</si>
  <si>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</si>
  <si>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</si>
  <si>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</si>
  <si>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</si>
  <si>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</si>
  <si>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</si>
  <si>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</si>
  <si>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</si>
  <si>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</si>
  <si>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</si>
  <si>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</si>
  <si>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</si>
  <si>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</si>
  <si>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</si>
  <si>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</si>
  <si>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</si>
  <si>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</si>
  <si>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</si>
  <si>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</si>
  <si>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</si>
  <si>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</si>
  <si>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</si>
  <si>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</si>
  <si>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</si>
  <si>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</si>
  <si>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</si>
  <si>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</si>
  <si>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</si>
  <si>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</si>
  <si>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</si>
  <si>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</si>
  <si>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</si>
  <si>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</si>
  <si>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</si>
  <si>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</si>
  <si>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</si>
  <si>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</si>
  <si>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</si>
  <si>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</si>
  <si>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</si>
  <si>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</si>
  <si>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</si>
  <si>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</si>
  <si>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</si>
  <si>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</si>
  <si>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</si>
  <si>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</si>
  <si>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</si>
  <si>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</si>
  <si>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</si>
  <si>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</si>
  <si>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</si>
  <si>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</si>
  <si>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</si>
  <si>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</si>
  <si>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</si>
  <si>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</si>
  <si>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</si>
  <si>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</si>
  <si>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</si>
  <si>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</si>
  <si>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</si>
  <si>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</si>
  <si>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</si>
  <si>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</si>
  <si>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</si>
  <si>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</si>
  <si>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</si>
  <si>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</si>
  <si>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</si>
  <si>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</si>
  <si>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</si>
  <si>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</si>
  <si>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</si>
  <si>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</si>
  <si>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</si>
  <si>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</si>
  <si>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</si>
  <si>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</si>
  <si>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</si>
  <si>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</si>
  <si>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</si>
  <si>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</si>
  <si>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</si>
  <si>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</si>
  <si>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</si>
  <si>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</si>
  <si>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</si>
  <si>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</si>
  <si>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</si>
  <si>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</si>
  <si>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</si>
  <si>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</si>
  <si>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</si>
  <si>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</si>
  <si>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</si>
  <si>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</si>
  <si>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</si>
  <si>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</si>
  <si>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</si>
  <si>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</si>
  <si>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</si>
  <si>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</si>
  <si>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</si>
  <si>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</si>
  <si>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</si>
  <si>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</si>
  <si>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</si>
  <si>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</si>
  <si>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</si>
  <si>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</si>
  <si>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</si>
  <si>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</si>
  <si>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</si>
  <si>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</si>
  <si>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</si>
  <si>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</si>
  <si>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</si>
  <si>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</si>
  <si>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</si>
  <si>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</si>
  <si>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</si>
  <si>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</si>
  <si>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</si>
  <si>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</si>
  <si>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</si>
  <si>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</si>
  <si>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</si>
  <si>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</si>
  <si>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</si>
  <si>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</si>
  <si>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</si>
  <si>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</si>
  <si>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</si>
  <si>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</si>
  <si>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</si>
  <si>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</si>
  <si>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</si>
  <si>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</si>
  <si>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</si>
  <si>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</si>
  <si>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</si>
  <si>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</si>
  <si>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</si>
  <si>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</si>
  <si>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</si>
  <si>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</si>
  <si>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</si>
  <si>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</si>
  <si>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</si>
  <si>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</si>
  <si>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</si>
  <si>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</si>
  <si>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</si>
  <si>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</si>
  <si>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</si>
  <si>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</si>
  <si>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</si>
  <si>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</si>
  <si>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</si>
  <si>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</si>
  <si>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</si>
  <si>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</si>
  <si>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</si>
  <si>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</si>
  <si>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</si>
  <si>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</si>
  <si>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</si>
  <si>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</si>
  <si>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</si>
  <si>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</si>
  <si>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</si>
  <si>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</si>
  <si>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</si>
  <si>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</si>
  <si>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</si>
  <si>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</si>
  <si>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</si>
  <si>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</si>
  <si>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</si>
  <si>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</si>
  <si>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</si>
  <si>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</si>
  <si>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</si>
  <si>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</si>
  <si>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</si>
  <si>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</si>
  <si>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</si>
  <si>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</si>
  <si>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</si>
  <si>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</si>
  <si>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</si>
  <si>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</si>
  <si>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</si>
  <si>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</si>
  <si>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</si>
  <si>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</si>
  <si>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</si>
  <si>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</si>
  <si>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</si>
  <si>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</si>
  <si>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</si>
  <si>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</si>
  <si>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</si>
  <si>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</si>
  <si>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</si>
  <si>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</si>
  <si>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</si>
  <si>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</si>
  <si>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</si>
  <si>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</si>
  <si>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</si>
  <si>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</si>
  <si>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</si>
  <si>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</si>
  <si>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</si>
  <si>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</si>
  <si>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</si>
  <si>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</si>
  <si>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</si>
  <si>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</si>
  <si>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</si>
  <si>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</si>
  <si>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</si>
  <si>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</si>
  <si>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</si>
  <si>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</si>
  <si>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</si>
  <si>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</si>
  <si>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</si>
  <si>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</si>
  <si>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</si>
  <si>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</si>
  <si>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</si>
  <si>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</si>
  <si>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</si>
  <si>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</si>
  <si>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</si>
  <si>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</si>
  <si>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</si>
  <si>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</si>
  <si>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</si>
  <si>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</si>
  <si>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</si>
  <si>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</si>
  <si>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</si>
  <si>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</si>
  <si>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</si>
  <si>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</si>
  <si>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</si>
  <si>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</si>
  <si>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</si>
  <si>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</si>
  <si>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</si>
  <si>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</si>
  <si>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</si>
  <si>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</si>
  <si>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</si>
  <si>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</si>
  <si>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</si>
  <si>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</si>
  <si>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</si>
  <si>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</si>
  <si>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</si>
  <si>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</si>
  <si>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</si>
  <si>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</si>
  <si>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</si>
  <si>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</si>
  <si>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</si>
  <si>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</si>
  <si>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</si>
  <si>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</si>
  <si>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</si>
  <si>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</si>
  <si>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</si>
  <si>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</si>
  <si>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</si>
  <si>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</si>
  <si>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</si>
  <si>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</si>
  <si>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</si>
  <si>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</si>
  <si>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</si>
  <si>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</si>
  <si>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</si>
  <si>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</si>
  <si>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</si>
  <si>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</si>
  <si>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</si>
  <si>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</si>
  <si>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</si>
  <si>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</si>
  <si>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</si>
  <si>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</si>
  <si>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</si>
  <si>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</si>
  <si>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</si>
  <si>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</si>
  <si>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</si>
  <si>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</si>
  <si>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</si>
  <si>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</si>
  <si>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</si>
  <si>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</si>
  <si>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</si>
  <si>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</si>
  <si>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</si>
  <si>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</si>
  <si>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</si>
  <si>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</si>
  <si>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</si>
  <si>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</si>
  <si>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</si>
  <si>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</si>
  <si>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</si>
  <si>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</si>
  <si>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</si>
  <si>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</si>
  <si>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</si>
  <si>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</si>
  <si>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</si>
  <si>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</si>
  <si>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</si>
  <si>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</si>
  <si>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</si>
  <si>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</si>
  <si>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</si>
  <si>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</si>
  <si>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</si>
  <si>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</si>
  <si>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</si>
  <si>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</si>
  <si>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</si>
  <si>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</si>
  <si>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</si>
  <si>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</si>
  <si>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</si>
  <si>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</si>
  <si>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</si>
  <si>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</si>
  <si>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</si>
  <si>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</si>
  <si>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</si>
  <si>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</si>
  <si>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</si>
  <si>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</si>
  <si>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</si>
  <si>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</si>
  <si>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</si>
  <si>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</si>
  <si>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</si>
  <si>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</si>
  <si>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</si>
  <si>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</si>
  <si>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</si>
  <si>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</si>
  <si>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</si>
  <si>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</si>
  <si>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</si>
  <si>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</si>
  <si>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</si>
  <si>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</si>
  <si>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</si>
  <si>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</si>
  <si>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</si>
  <si>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</si>
  <si>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</si>
  <si>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</si>
  <si>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</si>
  <si>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</si>
  <si>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</si>
  <si>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</si>
  <si>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</si>
  <si>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</si>
  <si>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</si>
  <si>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</si>
  <si>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</si>
  <si>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</si>
  <si>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</si>
  <si>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</si>
  <si>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</si>
  <si>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</si>
  <si>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</si>
  <si>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</si>
  <si>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</si>
  <si>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</si>
  <si>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</si>
  <si>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</si>
  <si>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</si>
  <si>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</si>
  <si>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</si>
  <si>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</si>
  <si>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</si>
  <si>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</si>
  <si>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</si>
  <si>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</si>
  <si>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</si>
  <si>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</si>
  <si>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</si>
  <si>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</si>
  <si>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</si>
  <si>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</si>
  <si>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</si>
  <si>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</si>
  <si>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</si>
  <si>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</si>
  <si>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</si>
  <si>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</si>
  <si>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</si>
  <si>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</si>
  <si>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</si>
  <si>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</si>
  <si>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</si>
  <si>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</si>
  <si>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</si>
  <si>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</si>
  <si>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</si>
  <si>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</si>
  <si>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</si>
  <si>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</si>
  <si>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</si>
  <si>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</si>
  <si>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</si>
  <si>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</si>
  <si>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</si>
  <si>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</si>
  <si>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</si>
  <si>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</si>
  <si>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</si>
  <si>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</si>
  <si>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</si>
  <si>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</si>
  <si>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</si>
  <si>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</si>
  <si>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</si>
  <si>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</si>
  <si>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</si>
  <si>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</si>
  <si>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</si>
  <si>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</si>
  <si>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</si>
  <si>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</si>
  <si>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</si>
  <si>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</si>
  <si>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</si>
  <si>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</si>
  <si>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</si>
  <si>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</si>
  <si>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</si>
  <si>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</si>
  <si>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</si>
  <si>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</si>
  <si>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</si>
  <si>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</si>
  <si>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</si>
  <si>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</si>
  <si>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</si>
  <si>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</si>
  <si>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</si>
  <si>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</si>
  <si>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</si>
  <si>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</si>
  <si>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</si>
  <si>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</si>
  <si>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</si>
  <si>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</si>
  <si>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</si>
  <si>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</si>
  <si>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</si>
  <si>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</si>
  <si>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</si>
  <si>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</si>
  <si>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</si>
  <si>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</si>
  <si>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</si>
  <si>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</si>
  <si>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</si>
  <si>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</si>
  <si>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</si>
  <si>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</si>
  <si>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</si>
  <si>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</si>
  <si>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</si>
  <si>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</si>
  <si>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</si>
  <si>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</si>
  <si>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</si>
  <si>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</si>
  <si>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</si>
  <si>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</si>
  <si>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</si>
  <si>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</si>
  <si>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</si>
  <si>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</si>
  <si>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</si>
  <si>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</si>
  <si>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</si>
  <si>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</si>
  <si>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</si>
  <si>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</si>
  <si>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</si>
  <si>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</si>
  <si>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</si>
  <si>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</si>
  <si>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</si>
  <si>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</si>
  <si>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</si>
  <si>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</si>
  <si>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</si>
  <si>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</si>
  <si>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</si>
  <si>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</si>
  <si>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</si>
  <si>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</si>
  <si>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</si>
  <si>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</si>
  <si>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</si>
  <si>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</si>
  <si>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</si>
  <si>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</si>
  <si>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</si>
  <si>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</si>
  <si>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</si>
  <si>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</si>
  <si>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</si>
  <si>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</si>
  <si>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</si>
  <si>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</si>
  <si>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</si>
  <si>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</si>
  <si>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</si>
  <si>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</si>
  <si>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</si>
  <si>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</si>
  <si>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</si>
  <si>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</si>
  <si>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</si>
  <si>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</si>
  <si>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</si>
  <si>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</si>
  <si>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</si>
  <si>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</si>
  <si>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</si>
  <si>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</si>
  <si>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</si>
  <si>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</si>
  <si>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</si>
  <si>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</si>
  <si>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</si>
  <si>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</si>
  <si>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</si>
  <si>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</si>
  <si>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</si>
  <si>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</si>
  <si>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</si>
  <si>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</si>
  <si>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</si>
  <si>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</si>
  <si>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</si>
  <si>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</si>
  <si>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</si>
  <si>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</si>
  <si>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</si>
  <si>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</si>
  <si>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</si>
  <si>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</si>
  <si>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</si>
  <si>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</si>
  <si>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</si>
  <si>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</si>
  <si>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</si>
  <si>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</si>
  <si>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</si>
  <si>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</si>
  <si>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</si>
  <si>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</si>
  <si>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</si>
  <si>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</si>
  <si>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</si>
  <si>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</si>
  <si>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</si>
  <si>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</si>
  <si>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</si>
  <si>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</si>
  <si>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</si>
  <si>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</si>
  <si>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</si>
  <si>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</si>
  <si>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</si>
  <si>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</si>
  <si>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</si>
  <si>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</si>
  <si>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</si>
  <si>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</si>
  <si>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</si>
  <si>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</si>
  <si>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</si>
  <si>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</si>
  <si>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</si>
  <si>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</si>
  <si>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</si>
  <si>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</si>
  <si>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</si>
  <si>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</si>
  <si>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</si>
  <si>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</si>
  <si>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</si>
  <si>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</si>
  <si>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</si>
  <si>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</si>
  <si>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</si>
  <si>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</si>
  <si>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</si>
  <si>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</si>
  <si>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</si>
  <si>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</si>
  <si>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</si>
  <si>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</si>
  <si>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</si>
  <si>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</si>
  <si>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</si>
  <si>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</si>
  <si>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</si>
  <si>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</si>
  <si>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</si>
  <si>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</si>
  <si>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</si>
  <si>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</si>
  <si>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</si>
  <si>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</si>
  <si>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</si>
  <si>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</si>
  <si>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</si>
  <si>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</si>
  <si>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</si>
  <si>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</si>
  <si>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</si>
  <si>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</si>
  <si>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</si>
  <si>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</si>
  <si>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</si>
  <si>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</si>
  <si>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</si>
  <si>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</si>
  <si>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</si>
  <si>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</si>
  <si>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</si>
  <si>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</si>
  <si>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</si>
  <si>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</si>
  <si>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</si>
  <si>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</si>
  <si>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</si>
  <si>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</si>
  <si>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</si>
  <si>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</si>
  <si>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</si>
  <si>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</si>
  <si>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</si>
  <si>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</si>
  <si>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</si>
  <si>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</si>
  <si>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</si>
  <si>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</si>
  <si>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</si>
  <si>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</si>
  <si>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</si>
  <si>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</si>
  <si>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</si>
  <si>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</si>
  <si>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</si>
  <si>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</si>
  <si>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</si>
  <si>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</si>
  <si>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</si>
  <si>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</si>
  <si>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</si>
  <si>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</si>
  <si>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</si>
  <si>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</si>
  <si>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</si>
  <si>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</si>
  <si>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</si>
  <si>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</si>
  <si>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</si>
  <si>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</si>
  <si>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</si>
  <si>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</si>
  <si>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</si>
  <si>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</si>
  <si>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</si>
  <si>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</si>
  <si>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</si>
  <si>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</si>
  <si>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</si>
  <si>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</si>
  <si>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</si>
  <si>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</si>
  <si>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</si>
  <si>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</si>
  <si>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</si>
  <si>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</si>
  <si>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</si>
  <si>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</si>
  <si>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</si>
  <si>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</si>
  <si>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</si>
  <si>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</si>
  <si>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</si>
  <si>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</si>
  <si>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</si>
  <si>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</si>
  <si>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</si>
  <si>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</si>
  <si>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</si>
  <si>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</si>
  <si>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</si>
  <si>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</si>
  <si>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</si>
  <si>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</si>
  <si>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</si>
  <si>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</si>
  <si>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</si>
  <si>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</si>
  <si>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</si>
  <si>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</si>
  <si>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</si>
  <si>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</si>
  <si>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</si>
  <si>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</si>
  <si>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</si>
  <si>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</si>
  <si>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</si>
  <si>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</si>
  <si>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</si>
  <si>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</si>
  <si>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</si>
  <si>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</si>
  <si>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</si>
  <si>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</si>
  <si>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</si>
  <si>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</si>
  <si>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</si>
  <si>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</si>
  <si>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</si>
  <si>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</si>
  <si>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</si>
  <si>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</si>
  <si>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</si>
  <si>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</si>
  <si>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</si>
  <si>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</si>
  <si>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</si>
  <si>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</si>
  <si>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</si>
  <si>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</si>
  <si>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</si>
  <si>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</si>
  <si>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</si>
  <si>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</si>
  <si>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</si>
  <si>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</si>
  <si>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</si>
  <si>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</si>
  <si>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</si>
  <si>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</si>
  <si>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</si>
  <si>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</si>
  <si>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</si>
  <si>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</si>
  <si>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</si>
  <si>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</si>
  <si>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</si>
  <si>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</si>
  <si>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</si>
  <si>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</si>
  <si>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</si>
  <si>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</si>
  <si>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</si>
  <si>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</si>
  <si>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</si>
  <si>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</si>
  <si>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</si>
  <si>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</si>
  <si>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</si>
  <si>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</si>
  <si>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</si>
  <si>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</si>
  <si>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</si>
  <si>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</si>
  <si>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</si>
  <si>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</si>
  <si>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</si>
  <si>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</si>
  <si>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</si>
  <si>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</si>
  <si>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</si>
  <si>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</si>
  <si>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</si>
  <si>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</si>
  <si>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</si>
  <si>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</si>
  <si>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</si>
  <si>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</si>
  <si>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</si>
  <si>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</si>
  <si>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</si>
  <si>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</si>
  <si>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</si>
  <si>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</si>
  <si>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</si>
  <si>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</si>
  <si>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</si>
  <si>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</si>
  <si>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</si>
  <si>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</si>
  <si>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</si>
  <si>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</si>
  <si>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</si>
  <si>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</si>
  <si>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</si>
  <si>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</si>
  <si>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</si>
  <si>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</si>
  <si>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</si>
  <si>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</si>
  <si>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</si>
  <si>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</si>
  <si>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</si>
  <si>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</si>
  <si>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</si>
  <si>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</si>
  <si>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</si>
  <si>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</si>
  <si>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</si>
  <si>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</si>
  <si>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</si>
  <si>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</si>
  <si>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</si>
  <si>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</si>
  <si>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</si>
  <si>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</si>
  <si>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</si>
  <si>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</si>
  <si>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</si>
  <si>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</si>
  <si>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</si>
  <si>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</si>
  <si>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</si>
  <si>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</si>
  <si>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</si>
  <si>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</si>
  <si>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</si>
  <si>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</si>
  <si>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</si>
  <si>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</si>
  <si>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</si>
  <si>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</si>
  <si>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</si>
  <si>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</si>
  <si>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</si>
  <si>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</si>
  <si>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</si>
  <si>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</si>
  <si>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</si>
  <si>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</si>
  <si>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</si>
  <si>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</si>
  <si>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</si>
  <si>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</si>
  <si>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</si>
  <si>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</si>
  <si>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</si>
  <si>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</si>
  <si>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</si>
  <si>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</si>
  <si>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</si>
  <si>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</si>
  <si>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</si>
  <si>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</si>
  <si>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</si>
  <si>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</si>
  <si>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</si>
  <si>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</si>
  <si>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</si>
  <si>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</si>
  <si>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</si>
  <si>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</si>
  <si>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</si>
  <si>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</si>
  <si>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</si>
  <si>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</si>
  <si>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</si>
  <si>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</si>
  <si>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</si>
  <si>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</si>
  <si>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</si>
  <si>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</si>
  <si>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</si>
  <si>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</si>
  <si>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</si>
  <si>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</si>
  <si>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</si>
  <si>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</si>
  <si>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</si>
  <si>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</si>
  <si>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</si>
  <si>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</si>
  <si>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</si>
  <si>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</si>
  <si>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</si>
  <si>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</si>
  <si>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</si>
  <si>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</si>
  <si>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</si>
  <si>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</si>
  <si>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</si>
  <si>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</si>
  <si>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</si>
  <si>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</si>
  <si>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</si>
  <si>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</si>
  <si>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</si>
  <si>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</si>
  <si>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</si>
  <si>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</si>
  <si>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</si>
  <si>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</si>
  <si>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</si>
  <si>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</si>
  <si>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</si>
  <si>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</si>
  <si>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</si>
  <si>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</si>
  <si>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</si>
  <si>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</si>
  <si>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</si>
  <si>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</si>
  <si>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</si>
  <si>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</si>
  <si>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</si>
  <si>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</si>
  <si>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</si>
  <si>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</si>
  <si>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</si>
  <si>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</si>
  <si>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</si>
  <si>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</si>
  <si>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</si>
  <si>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</si>
  <si>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</si>
  <si>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</si>
  <si>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</si>
  <si>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</si>
  <si>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</si>
  <si>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</si>
  <si>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</si>
  <si>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</si>
  <si>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</si>
  <si>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</si>
  <si>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</si>
  <si>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</si>
  <si>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</si>
  <si>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</si>
  <si>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</si>
  <si>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</si>
  <si>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</si>
  <si>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</si>
  <si>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</si>
  <si>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</si>
  <si>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</si>
  <si>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</si>
  <si>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</si>
  <si>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</si>
  <si>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</si>
  <si>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</si>
  <si>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</si>
  <si>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</si>
  <si>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</si>
  <si>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</si>
  <si>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</si>
  <si>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</si>
  <si>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</si>
  <si>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</si>
  <si>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</si>
  <si>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</si>
  <si>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</si>
  <si>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</si>
  <si>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</si>
  <si>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</si>
  <si>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</si>
  <si>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</si>
  <si>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</si>
  <si>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</si>
  <si>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</si>
  <si>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</si>
  <si>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</si>
  <si>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</si>
  <si>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</si>
  <si>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</si>
  <si>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</si>
  <si>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</si>
  <si>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</si>
  <si>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</si>
  <si>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</si>
  <si>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</si>
  <si>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</si>
  <si>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</si>
  <si>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</si>
  <si>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</si>
  <si>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</si>
  <si>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</si>
  <si>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</si>
  <si>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</si>
  <si>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</si>
  <si>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</si>
  <si>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</si>
  <si>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</si>
  <si>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</si>
  <si>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</si>
  <si>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</si>
  <si>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</si>
  <si>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</si>
  <si>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</si>
  <si>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</si>
  <si>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</si>
  <si>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</si>
  <si>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</si>
  <si>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</si>
  <si>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</si>
  <si>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</si>
  <si>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</si>
  <si>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</si>
  <si>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</si>
  <si>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</si>
  <si>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</si>
  <si>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</si>
  <si>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</si>
  <si>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</si>
  <si>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</si>
  <si>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</si>
  <si>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</si>
  <si>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</si>
  <si>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</si>
  <si>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</si>
  <si>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</si>
  <si>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</si>
  <si>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</si>
  <si>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</si>
  <si>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</si>
  <si>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</si>
  <si>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</si>
  <si>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</si>
  <si>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</si>
  <si>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</si>
  <si>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</si>
  <si>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</si>
  <si>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</si>
  <si>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</si>
  <si>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</si>
  <si>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</si>
  <si>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</si>
  <si>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</si>
  <si>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</si>
  <si>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</si>
  <si>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</si>
  <si>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</si>
  <si>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</si>
  <si>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</si>
  <si>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</si>
  <si>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</si>
  <si>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</si>
  <si>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</si>
  <si>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</si>
  <si>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</si>
  <si>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</si>
  <si>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</si>
  <si>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</si>
  <si>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</si>
  <si>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</si>
  <si>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</si>
  <si>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</si>
  <si>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</si>
  <si>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</si>
  <si>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</si>
  <si>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</si>
  <si>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</si>
  <si>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</si>
  <si>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</si>
  <si>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</si>
  <si>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</si>
  <si>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</si>
  <si>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</si>
  <si>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</si>
  <si>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</si>
  <si>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</si>
  <si>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</si>
  <si>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</si>
  <si>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</si>
  <si>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</si>
  <si>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</si>
  <si>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</si>
  <si>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</si>
  <si>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</si>
  <si>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</si>
  <si>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</si>
  <si>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</si>
  <si>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</si>
  <si>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</si>
  <si>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</si>
  <si>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</si>
  <si>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</si>
  <si>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</si>
  <si>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</si>
  <si>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</si>
  <si>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</si>
  <si>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</si>
  <si>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</si>
  <si>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</si>
  <si>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</si>
  <si>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</si>
  <si>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</si>
  <si>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</si>
  <si>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</si>
  <si>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</si>
  <si>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</si>
  <si>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</si>
  <si>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</si>
  <si>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</si>
  <si>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</si>
  <si>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</si>
  <si>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</si>
  <si>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</si>
  <si>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</si>
  <si>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</si>
  <si>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</si>
  <si>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</si>
  <si>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</si>
  <si>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</si>
  <si>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</si>
  <si>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</si>
  <si>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</si>
  <si>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</si>
  <si>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</si>
  <si>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</si>
  <si>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</si>
  <si>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</si>
  <si>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</si>
  <si>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</si>
  <si>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</si>
  <si>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</si>
  <si>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</si>
  <si>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</si>
  <si>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</si>
  <si>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</si>
  <si>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</si>
  <si>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</si>
  <si>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</si>
  <si>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</si>
  <si>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</si>
  <si>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</si>
  <si>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</si>
  <si>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</si>
  <si>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</si>
  <si>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</si>
  <si>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</si>
  <si>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</si>
  <si>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</si>
  <si>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</si>
  <si>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</si>
  <si>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</si>
  <si>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</si>
  <si>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</si>
  <si>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</si>
  <si>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</si>
  <si>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</si>
  <si>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</si>
  <si>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</si>
  <si>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</si>
  <si>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</si>
  <si>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</si>
  <si>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</si>
  <si>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</si>
  <si>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</si>
  <si>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</si>
  <si>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</si>
  <si>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</si>
  <si>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</si>
  <si>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</si>
  <si>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</si>
  <si>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</si>
  <si>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</si>
  <si>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</si>
  <si>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</si>
  <si>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</si>
  <si>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</si>
  <si>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</si>
  <si>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</si>
  <si>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</si>
  <si>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</si>
  <si>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</si>
  <si>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</si>
  <si>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</si>
  <si>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</si>
  <si>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</si>
  <si>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</si>
  <si>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</si>
  <si>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</si>
  <si>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</si>
  <si>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</si>
  <si>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</si>
  <si>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</si>
  <si>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</si>
  <si>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</si>
  <si>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</si>
  <si>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</si>
  <si>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</si>
  <si>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</si>
  <si>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</si>
  <si>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</si>
  <si>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</si>
  <si>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</si>
  <si>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</si>
  <si>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</si>
  <si>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</si>
  <si>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</si>
  <si>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</si>
  <si>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</si>
  <si>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</si>
  <si>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</si>
  <si>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</si>
  <si>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</si>
  <si>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</si>
  <si>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</si>
  <si>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</si>
  <si>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</si>
  <si>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</si>
  <si>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</si>
  <si>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</si>
  <si>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</si>
  <si>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</si>
  <si>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</si>
  <si>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</si>
  <si>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</si>
  <si>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</si>
  <si>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</si>
  <si>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</si>
  <si>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</si>
  <si>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</si>
  <si>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</si>
  <si>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</si>
  <si>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</si>
  <si>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</si>
  <si>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</si>
  <si>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</si>
  <si>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</si>
  <si>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</si>
  <si>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</si>
  <si>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</si>
  <si>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</si>
  <si>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</si>
  <si>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</si>
  <si>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</si>
  <si>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</si>
  <si>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V. GIMNAZIJA VLADIMIR NAZOR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</si>
</sst>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9889157</v>
      </c>
      <c r="D2" s="6">
        <f>'PR-RAS'!E6</f>
        <v>11558022</v>
      </c>
      <c r="E2" s="6">
        <v>0</v>
      </c>
      <c r="F2" s="6">
        <v>0</v>
      </c>
      <c r="G2" s="7">
        <f t="shared" ref="G2:G264" si="0">(B2/1000)*(C2*1+D2*2)</f>
        <v>33005.201000000001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9094815</v>
      </c>
      <c r="D46" s="1">
        <f>'PR-RAS'!E50</f>
        <v>9931009.9299999997</v>
      </c>
      <c r="E46" s="1">
        <v>0</v>
      </c>
      <c r="F46" s="1">
        <v>0</v>
      </c>
      <c r="G46" s="2">
        <f t="shared" si="0"/>
        <v>1303057.5686999999</v>
      </c>
      <c r="H46" s="2">
        <f t="shared" si="1"/>
        <v>7.0000000298023224E-2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12810</v>
      </c>
      <c r="D58" s="1">
        <f>'PR-RAS'!E62</f>
        <v>0</v>
      </c>
      <c r="E58" s="1">
        <v>0</v>
      </c>
      <c r="F58" s="1">
        <v>0</v>
      </c>
      <c r="G58" s="2">
        <f t="shared" si="0"/>
        <v>730.17000000000007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12810</v>
      </c>
      <c r="D59" s="1">
        <f>'PR-RAS'!E63</f>
        <v>0</v>
      </c>
      <c r="E59" s="1">
        <v>0</v>
      </c>
      <c r="F59" s="1">
        <v>0</v>
      </c>
      <c r="G59" s="2">
        <f t="shared" si="0"/>
        <v>742.98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8936299</v>
      </c>
      <c r="D64" s="1">
        <f>'PR-RAS'!E68</f>
        <v>9908897.5700000003</v>
      </c>
      <c r="E64" s="1">
        <v>0</v>
      </c>
      <c r="F64" s="1">
        <v>0</v>
      </c>
      <c r="G64" s="2">
        <f t="shared" si="0"/>
        <v>1811507.9308200001</v>
      </c>
      <c r="H64" s="2">
        <f t="shared" si="1"/>
        <v>0.42999999970197678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8922903</v>
      </c>
      <c r="D65" s="1">
        <f>'PR-RAS'!E69</f>
        <v>9898702.5700000003</v>
      </c>
      <c r="E65" s="1">
        <v>0</v>
      </c>
      <c r="F65" s="1">
        <v>0</v>
      </c>
      <c r="G65" s="2">
        <f t="shared" si="0"/>
        <v>1838099.7209600001</v>
      </c>
      <c r="H65" s="2">
        <f t="shared" si="1"/>
        <v>0.42999999970197678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13396</v>
      </c>
      <c r="D66" s="1">
        <f>'PR-RAS'!E70</f>
        <v>10195</v>
      </c>
      <c r="E66" s="1">
        <v>0</v>
      </c>
      <c r="F66" s="1">
        <v>0</v>
      </c>
      <c r="G66" s="2">
        <f t="shared" si="0"/>
        <v>2196.09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145706</v>
      </c>
      <c r="D70" s="1">
        <f>'PR-RAS'!E74</f>
        <v>22112.36</v>
      </c>
      <c r="E70" s="1">
        <v>0</v>
      </c>
      <c r="F70" s="1">
        <v>0</v>
      </c>
      <c r="G70" s="2">
        <f t="shared" si="0"/>
        <v>13105.219680000002</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145706</v>
      </c>
      <c r="D71" s="1">
        <f>'PR-RAS'!E75</f>
        <v>22112.36</v>
      </c>
      <c r="E71" s="1">
        <v>0</v>
      </c>
      <c r="F71" s="1">
        <v>0</v>
      </c>
      <c r="G71" s="2">
        <f t="shared" si="0"/>
        <v>13295.1504</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v>
      </c>
      <c r="D78" s="1">
        <f>'PR-RAS'!E82</f>
        <v>0.66</v>
      </c>
      <c r="E78" s="1">
        <v>0</v>
      </c>
      <c r="F78" s="1">
        <v>0</v>
      </c>
      <c r="G78" s="2">
        <f t="shared" si="0"/>
        <v>1.17964</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v>
      </c>
      <c r="D79" s="1">
        <f>'PR-RAS'!E83</f>
        <v>0.66</v>
      </c>
      <c r="E79" s="1">
        <v>0</v>
      </c>
      <c r="F79" s="1">
        <v>0</v>
      </c>
      <c r="G79" s="2">
        <f t="shared" si="0"/>
        <v>1.19496</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v>
      </c>
      <c r="D81" s="1">
        <f>'PR-RAS'!E85</f>
        <v>0.66</v>
      </c>
      <c r="E81" s="1">
        <v>0</v>
      </c>
      <c r="F81" s="1">
        <v>0</v>
      </c>
      <c r="G81" s="2">
        <f t="shared" si="0"/>
        <v>1.2256</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80290</v>
      </c>
      <c r="D102" s="1">
        <f>'PR-RAS'!E106</f>
        <v>145150.06</v>
      </c>
      <c r="E102" s="1">
        <v>0</v>
      </c>
      <c r="F102" s="1">
        <v>0</v>
      </c>
      <c r="G102" s="2">
        <f t="shared" si="0"/>
        <v>37429.602120000003</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80290</v>
      </c>
      <c r="D108" s="1">
        <f>'PR-RAS'!E112</f>
        <v>145150.06</v>
      </c>
      <c r="E108" s="1">
        <v>0</v>
      </c>
      <c r="F108" s="1">
        <v>0</v>
      </c>
      <c r="G108" s="2">
        <f t="shared" si="0"/>
        <v>39653.14284</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80290</v>
      </c>
      <c r="D113" s="1">
        <f>'PR-RAS'!E117</f>
        <v>145150.06</v>
      </c>
      <c r="E113" s="1">
        <v>0</v>
      </c>
      <c r="F113" s="1">
        <v>0</v>
      </c>
      <c r="G113" s="2">
        <f t="shared" si="0"/>
        <v>41506.093439999997</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16200</v>
      </c>
      <c r="D120" s="1">
        <f>'PR-RAS'!E124</f>
        <v>172513</v>
      </c>
      <c r="E120" s="1">
        <v>0</v>
      </c>
      <c r="F120" s="1">
        <v>0</v>
      </c>
      <c r="G120" s="2">
        <f t="shared" si="0"/>
        <v>42985.894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16200</v>
      </c>
      <c r="D124" s="1">
        <f>'PR-RAS'!E128</f>
        <v>172513</v>
      </c>
      <c r="E124" s="1">
        <v>0</v>
      </c>
      <c r="F124" s="1">
        <v>0</v>
      </c>
      <c r="G124" s="2">
        <f t="shared" si="0"/>
        <v>44430.798000000003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16200</v>
      </c>
      <c r="D125" s="1">
        <f>'PR-RAS'!E129</f>
        <v>172513</v>
      </c>
      <c r="E125" s="1">
        <v>0</v>
      </c>
      <c r="F125" s="1">
        <v>0</v>
      </c>
      <c r="G125" s="2">
        <f t="shared" si="0"/>
        <v>44792.023999999998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697838</v>
      </c>
      <c r="D129" s="1">
        <f>'PR-RAS'!E133</f>
        <v>1309348.3500000001</v>
      </c>
      <c r="E129" s="1">
        <v>0</v>
      </c>
      <c r="F129" s="1">
        <v>0</v>
      </c>
      <c r="G129" s="2">
        <f t="shared" si="0"/>
        <v>424516.44160000002</v>
      </c>
      <c r="H129" s="2">
        <f t="shared" si="1"/>
        <v>0.35000000009313226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697838</v>
      </c>
      <c r="D130" s="1">
        <f>'PR-RAS'!E134</f>
        <v>1309348.3500000001</v>
      </c>
      <c r="E130" s="1">
        <v>0</v>
      </c>
      <c r="F130" s="1">
        <v>0</v>
      </c>
      <c r="G130" s="2">
        <f t="shared" si="0"/>
        <v>427832.97630000004</v>
      </c>
      <c r="H130" s="2">
        <f t="shared" si="1"/>
        <v>0.35000000009313226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697838</v>
      </c>
      <c r="D131" s="1">
        <f>'PR-RAS'!E135</f>
        <v>1309348.3500000001</v>
      </c>
      <c r="E131" s="1">
        <v>0</v>
      </c>
      <c r="F131" s="1">
        <v>0</v>
      </c>
      <c r="G131" s="2">
        <f t="shared" si="0"/>
        <v>431149.51100000006</v>
      </c>
      <c r="H131" s="2">
        <f t="shared" si="1"/>
        <v>0.35000000009313226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9768048</v>
      </c>
      <c r="D147" s="1">
        <f>'PR-RAS'!E151</f>
        <v>11115567.700000001</v>
      </c>
      <c r="E147" s="1">
        <v>0</v>
      </c>
      <c r="F147" s="1">
        <v>0</v>
      </c>
      <c r="G147" s="2">
        <f t="shared" si="0"/>
        <v>4671880.7763999999</v>
      </c>
      <c r="H147" s="2">
        <f t="shared" si="1"/>
        <v>0.29999999888241291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8903715</v>
      </c>
      <c r="D148" s="1">
        <f>'PR-RAS'!E152</f>
        <v>9750082.9399999995</v>
      </c>
      <c r="E148" s="1">
        <v>0</v>
      </c>
      <c r="F148" s="1">
        <v>0</v>
      </c>
      <c r="G148" s="2">
        <f t="shared" si="0"/>
        <v>4175370.4893599995</v>
      </c>
      <c r="H148" s="2">
        <f t="shared" si="1"/>
        <v>6.0000000521540642E-2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7415502</v>
      </c>
      <c r="D149" s="1">
        <f>'PR-RAS'!E153</f>
        <v>8071138.3599999994</v>
      </c>
      <c r="E149" s="1">
        <v>0</v>
      </c>
      <c r="F149" s="1">
        <v>0</v>
      </c>
      <c r="G149" s="2">
        <f t="shared" si="0"/>
        <v>3486551.2505599996</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7412069</v>
      </c>
      <c r="D150" s="1">
        <f>'PR-RAS'!E154</f>
        <v>8066417.3399999999</v>
      </c>
      <c r="E150" s="1">
        <v>0</v>
      </c>
      <c r="F150" s="1">
        <v>0</v>
      </c>
      <c r="G150" s="2">
        <f t="shared" si="0"/>
        <v>3508190.6483199997</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3433</v>
      </c>
      <c r="D152" s="1">
        <f>'PR-RAS'!E156</f>
        <v>4721.0200000000004</v>
      </c>
      <c r="E152" s="1">
        <v>0</v>
      </c>
      <c r="F152" s="1">
        <v>0</v>
      </c>
      <c r="G152" s="2">
        <f t="shared" si="0"/>
        <v>1944.13104</v>
      </c>
      <c r="H152" s="2">
        <f t="shared" si="1"/>
        <v>2.0000000000436557E-2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279214</v>
      </c>
      <c r="D154" s="1">
        <f>'PR-RAS'!E158</f>
        <v>341620.24</v>
      </c>
      <c r="E154" s="1">
        <v>0</v>
      </c>
      <c r="F154" s="1">
        <v>0</v>
      </c>
      <c r="G154" s="2">
        <f t="shared" si="0"/>
        <v>147255.53544000001</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1208999</v>
      </c>
      <c r="D155" s="1">
        <f>'PR-RAS'!E159</f>
        <v>1337324.3399999999</v>
      </c>
      <c r="E155" s="1">
        <v>0</v>
      </c>
      <c r="F155" s="1">
        <v>0</v>
      </c>
      <c r="G155" s="2">
        <f t="shared" si="0"/>
        <v>598081.74271999998</v>
      </c>
      <c r="H155" s="2">
        <f t="shared" si="1"/>
        <v>0.33999999985098839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1206884</v>
      </c>
      <c r="D157" s="1">
        <f>'PR-RAS'!E161</f>
        <v>1333300.67</v>
      </c>
      <c r="E157" s="1">
        <v>0</v>
      </c>
      <c r="F157" s="1">
        <v>0</v>
      </c>
      <c r="G157" s="2">
        <f t="shared" si="0"/>
        <v>604263.71303999994</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2115</v>
      </c>
      <c r="D158" s="1">
        <f>'PR-RAS'!E162</f>
        <v>4023.67</v>
      </c>
      <c r="E158" s="1">
        <v>0</v>
      </c>
      <c r="F158" s="1">
        <v>0</v>
      </c>
      <c r="G158" s="2">
        <f t="shared" si="0"/>
        <v>1595.48738</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815831</v>
      </c>
      <c r="D159" s="1">
        <f>'PR-RAS'!E163</f>
        <v>1262144.7100000002</v>
      </c>
      <c r="E159" s="1">
        <v>0</v>
      </c>
      <c r="F159" s="1">
        <v>0</v>
      </c>
      <c r="G159" s="2">
        <f t="shared" si="0"/>
        <v>527739.02636000002</v>
      </c>
      <c r="H159" s="2">
        <f t="shared" si="1"/>
        <v>0.28999999980442226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177517</v>
      </c>
      <c r="D160" s="1">
        <f>'PR-RAS'!E164</f>
        <v>300734.11</v>
      </c>
      <c r="E160" s="1">
        <v>0</v>
      </c>
      <c r="F160" s="1">
        <v>0</v>
      </c>
      <c r="G160" s="2">
        <f t="shared" si="0"/>
        <v>123858.64998</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18918</v>
      </c>
      <c r="D161" s="1">
        <f>'PR-RAS'!E165</f>
        <v>86801.84</v>
      </c>
      <c r="E161" s="1">
        <v>0</v>
      </c>
      <c r="F161" s="1">
        <v>0</v>
      </c>
      <c r="G161" s="2">
        <f t="shared" si="0"/>
        <v>30803.468799999999</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125462</v>
      </c>
      <c r="D162" s="1">
        <f>'PR-RAS'!E166</f>
        <v>137299.47</v>
      </c>
      <c r="E162" s="1">
        <v>0</v>
      </c>
      <c r="F162" s="1">
        <v>0</v>
      </c>
      <c r="G162" s="2">
        <f t="shared" si="0"/>
        <v>64409.81134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33137</v>
      </c>
      <c r="D163" s="1">
        <f>'PR-RAS'!E167</f>
        <v>76632.800000000003</v>
      </c>
      <c r="E163" s="1">
        <v>0</v>
      </c>
      <c r="F163" s="1">
        <v>0</v>
      </c>
      <c r="G163" s="2">
        <f t="shared" si="0"/>
        <v>30197.221200000004</v>
      </c>
      <c r="H163" s="2">
        <f t="shared" si="1"/>
        <v>0.19999999999708962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293516</v>
      </c>
      <c r="D165" s="1">
        <f>'PR-RAS'!E169</f>
        <v>349042.5</v>
      </c>
      <c r="E165" s="1">
        <v>0</v>
      </c>
      <c r="F165" s="1">
        <v>0</v>
      </c>
      <c r="G165" s="2">
        <f t="shared" si="0"/>
        <v>162622.56400000001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110418</v>
      </c>
      <c r="D166" s="1">
        <f>'PR-RAS'!E170</f>
        <v>130518.45</v>
      </c>
      <c r="E166" s="1">
        <v>0</v>
      </c>
      <c r="F166" s="1">
        <v>0</v>
      </c>
      <c r="G166" s="2">
        <f t="shared" si="0"/>
        <v>61290.058500000006</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15243</v>
      </c>
      <c r="D167" s="1">
        <f>'PR-RAS'!E171</f>
        <v>20348.61</v>
      </c>
      <c r="E167" s="1">
        <v>0</v>
      </c>
      <c r="F167" s="1">
        <v>0</v>
      </c>
      <c r="G167" s="2">
        <f t="shared" si="0"/>
        <v>9286.0765200000005</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73868</v>
      </c>
      <c r="D168" s="1">
        <f>'PR-RAS'!E172</f>
        <v>118792.68</v>
      </c>
      <c r="E168" s="1">
        <v>0</v>
      </c>
      <c r="F168" s="1">
        <v>0</v>
      </c>
      <c r="G168" s="2">
        <f t="shared" si="0"/>
        <v>52012.71112</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11065</v>
      </c>
      <c r="D169" s="1">
        <f>'PR-RAS'!E173</f>
        <v>11229.08</v>
      </c>
      <c r="E169" s="1">
        <v>0</v>
      </c>
      <c r="F169" s="1">
        <v>0</v>
      </c>
      <c r="G169" s="2">
        <f t="shared" si="0"/>
        <v>5631.8908800000008</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77070</v>
      </c>
      <c r="D170" s="1">
        <f>'PR-RAS'!E174</f>
        <v>49946.9</v>
      </c>
      <c r="E170" s="1">
        <v>0</v>
      </c>
      <c r="F170" s="1">
        <v>0</v>
      </c>
      <c r="G170" s="2">
        <f t="shared" si="0"/>
        <v>29906.8822</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5852</v>
      </c>
      <c r="D172" s="1">
        <f>'PR-RAS'!E176</f>
        <v>18206.78</v>
      </c>
      <c r="E172" s="1">
        <v>0</v>
      </c>
      <c r="F172" s="1">
        <v>0</v>
      </c>
      <c r="G172" s="2">
        <f t="shared" si="0"/>
        <v>7227.4107599999998</v>
      </c>
      <c r="H172" s="2">
        <f t="shared" si="1"/>
        <v>0.22000000000116415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232295</v>
      </c>
      <c r="D173" s="1">
        <f>'PR-RAS'!E177</f>
        <v>396970.51000000007</v>
      </c>
      <c r="E173" s="1">
        <v>0</v>
      </c>
      <c r="F173" s="1">
        <v>0</v>
      </c>
      <c r="G173" s="2">
        <f t="shared" si="0"/>
        <v>176512.59544</v>
      </c>
      <c r="H173" s="2">
        <f t="shared" si="1"/>
        <v>0.48999999993247911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12500</v>
      </c>
      <c r="D174" s="1">
        <f>'PR-RAS'!E178</f>
        <v>175918.27</v>
      </c>
      <c r="E174" s="1">
        <v>0</v>
      </c>
      <c r="F174" s="1">
        <v>0</v>
      </c>
      <c r="G174" s="2">
        <f t="shared" si="0"/>
        <v>63030.221419999994</v>
      </c>
      <c r="H174" s="2">
        <f t="shared" si="1"/>
        <v>0.26999999998952262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48648</v>
      </c>
      <c r="D175" s="1">
        <f>'PR-RAS'!E179</f>
        <v>32133.49</v>
      </c>
      <c r="E175" s="1">
        <v>0</v>
      </c>
      <c r="F175" s="1">
        <v>0</v>
      </c>
      <c r="G175" s="2">
        <f t="shared" si="0"/>
        <v>19647.20652</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33806</v>
      </c>
      <c r="D177" s="1">
        <f>'PR-RAS'!E181</f>
        <v>43798.01</v>
      </c>
      <c r="E177" s="1">
        <v>0</v>
      </c>
      <c r="F177" s="1">
        <v>0</v>
      </c>
      <c r="G177" s="2">
        <f t="shared" si="0"/>
        <v>21366.755519999999</v>
      </c>
      <c r="H177" s="2">
        <f t="shared" si="1"/>
        <v>1.0000000002037268E-2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23100</v>
      </c>
      <c r="D178" s="1">
        <f>'PR-RAS'!E182</f>
        <v>33650</v>
      </c>
      <c r="E178" s="1">
        <v>0</v>
      </c>
      <c r="F178" s="1">
        <v>0</v>
      </c>
      <c r="G178" s="2">
        <f t="shared" si="0"/>
        <v>16000.8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21200</v>
      </c>
      <c r="D179" s="1">
        <f>'PR-RAS'!E183</f>
        <v>36400</v>
      </c>
      <c r="E179" s="1">
        <v>0</v>
      </c>
      <c r="F179" s="1">
        <v>0</v>
      </c>
      <c r="G179" s="2">
        <f t="shared" si="0"/>
        <v>16732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7856</v>
      </c>
      <c r="D180" s="1">
        <f>'PR-RAS'!E184</f>
        <v>7266.84</v>
      </c>
      <c r="E180" s="1">
        <v>0</v>
      </c>
      <c r="F180" s="1">
        <v>0</v>
      </c>
      <c r="G180" s="2">
        <f t="shared" si="0"/>
        <v>4007.75272</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25451</v>
      </c>
      <c r="D181" s="1">
        <f>'PR-RAS'!E185</f>
        <v>27715</v>
      </c>
      <c r="E181" s="1">
        <v>0</v>
      </c>
      <c r="F181" s="1">
        <v>0</v>
      </c>
      <c r="G181" s="2">
        <f t="shared" si="0"/>
        <v>14558.58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59734</v>
      </c>
      <c r="D182" s="1">
        <f>'PR-RAS'!E186</f>
        <v>40088.9</v>
      </c>
      <c r="E182" s="1">
        <v>0</v>
      </c>
      <c r="F182" s="1">
        <v>0</v>
      </c>
      <c r="G182" s="2">
        <f t="shared" si="0"/>
        <v>25324.035799999998</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1200</v>
      </c>
      <c r="D183" s="1">
        <f>'PR-RAS'!E187</f>
        <v>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111303</v>
      </c>
      <c r="D184" s="1">
        <f>'PR-RAS'!E188</f>
        <v>215397.59000000003</v>
      </c>
      <c r="E184" s="1">
        <v>0</v>
      </c>
      <c r="F184" s="1">
        <v>0</v>
      </c>
      <c r="G184" s="2">
        <f t="shared" si="0"/>
        <v>99203.966940000013</v>
      </c>
      <c r="H184" s="2">
        <f t="shared" si="1"/>
        <v>0.40999999997438863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13360</v>
      </c>
      <c r="D185" s="1">
        <f>'PR-RAS'!E189</f>
        <v>6840</v>
      </c>
      <c r="E185" s="1">
        <v>0</v>
      </c>
      <c r="F185" s="1">
        <v>0</v>
      </c>
      <c r="G185" s="2">
        <f t="shared" si="0"/>
        <v>4975.3599999999997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4314</v>
      </c>
      <c r="D187" s="1">
        <f>'PR-RAS'!E191</f>
        <v>13515.35</v>
      </c>
      <c r="E187" s="1">
        <v>0</v>
      </c>
      <c r="F187" s="1">
        <v>0</v>
      </c>
      <c r="G187" s="2">
        <f t="shared" si="0"/>
        <v>5830.1142</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11585</v>
      </c>
      <c r="D189" s="1">
        <f>'PR-RAS'!E193</f>
        <v>10415</v>
      </c>
      <c r="E189" s="1">
        <v>0</v>
      </c>
      <c r="F189" s="1">
        <v>0</v>
      </c>
      <c r="G189" s="2">
        <f t="shared" si="0"/>
        <v>6094.02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56412</v>
      </c>
      <c r="D190" s="1">
        <f>'PR-RAS'!E194</f>
        <v>76785</v>
      </c>
      <c r="E190" s="1">
        <v>0</v>
      </c>
      <c r="F190" s="1">
        <v>0</v>
      </c>
      <c r="G190" s="2">
        <f t="shared" si="0"/>
        <v>39686.597999999998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25382</v>
      </c>
      <c r="D191" s="1">
        <f>'PR-RAS'!E195</f>
        <v>107592.24</v>
      </c>
      <c r="E191" s="1">
        <v>0</v>
      </c>
      <c r="F191" s="1">
        <v>0</v>
      </c>
      <c r="G191" s="2">
        <f t="shared" si="0"/>
        <v>45707.631200000003</v>
      </c>
      <c r="H191" s="2">
        <f t="shared" si="1"/>
        <v>0.24000000000523869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47002</v>
      </c>
      <c r="D192" s="1">
        <f>'PR-RAS'!E196</f>
        <v>101340.05</v>
      </c>
      <c r="E192" s="1">
        <v>0</v>
      </c>
      <c r="F192" s="1">
        <v>0</v>
      </c>
      <c r="G192" s="2">
        <f t="shared" si="0"/>
        <v>47689.2811</v>
      </c>
      <c r="H192" s="2">
        <f t="shared" si="1"/>
        <v>5.0000000002910383E-2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47002</v>
      </c>
      <c r="D206" s="1">
        <f>'PR-RAS'!E210</f>
        <v>101340.05</v>
      </c>
      <c r="E206" s="1">
        <v>0</v>
      </c>
      <c r="F206" s="1">
        <v>0</v>
      </c>
      <c r="G206" s="2">
        <f t="shared" si="0"/>
        <v>51184.830499999996</v>
      </c>
      <c r="H206" s="2">
        <f t="shared" si="1"/>
        <v>5.0000000002910383E-2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4634</v>
      </c>
      <c r="D207" s="1">
        <f>'PR-RAS'!E211</f>
        <v>6126.23</v>
      </c>
      <c r="E207" s="1">
        <v>0</v>
      </c>
      <c r="F207" s="1">
        <v>0</v>
      </c>
      <c r="G207" s="2">
        <f t="shared" si="0"/>
        <v>3478.6107599999996</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42368</v>
      </c>
      <c r="D209" s="1">
        <f>'PR-RAS'!E213</f>
        <v>95213.82</v>
      </c>
      <c r="E209" s="1">
        <v>0</v>
      </c>
      <c r="F209" s="1">
        <v>0</v>
      </c>
      <c r="G209" s="2">
        <f t="shared" si="0"/>
        <v>48421.493119999999</v>
      </c>
      <c r="H209" s="2">
        <f t="shared" si="1"/>
        <v>0.17999999999301508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1500</v>
      </c>
      <c r="D248" s="1">
        <f>'PR-RAS'!E252</f>
        <v>2000</v>
      </c>
      <c r="E248" s="1">
        <v>0</v>
      </c>
      <c r="F248" s="1">
        <v>0</v>
      </c>
      <c r="G248" s="2">
        <f t="shared" si="0"/>
        <v>1358.5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1500</v>
      </c>
      <c r="D255" s="1">
        <f>'PR-RAS'!E259</f>
        <v>2000</v>
      </c>
      <c r="E255" s="1">
        <v>0</v>
      </c>
      <c r="F255" s="1">
        <v>0</v>
      </c>
      <c r="G255" s="2">
        <f t="shared" si="0"/>
        <v>1397</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1500</v>
      </c>
      <c r="D256" s="1">
        <f>'PR-RAS'!E260</f>
        <v>2000</v>
      </c>
      <c r="E256" s="1">
        <v>0</v>
      </c>
      <c r="F256" s="1">
        <v>0</v>
      </c>
      <c r="G256" s="2">
        <f t="shared" si="0"/>
        <v>1402.5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9768048</v>
      </c>
      <c r="D285" s="1">
        <f>'PR-RAS'!E289</f>
        <v>11115567.700000001</v>
      </c>
      <c r="E285" s="1">
        <v>0</v>
      </c>
      <c r="F285" s="1">
        <v>0</v>
      </c>
      <c r="G285" s="2">
        <f t="shared" si="8"/>
        <v>9087768.0855999999</v>
      </c>
      <c r="H285" s="2">
        <f t="shared" si="9"/>
        <v>0.29999999888241291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121109</v>
      </c>
      <c r="D286" s="1">
        <f>'PR-RAS'!E290</f>
        <v>442454.29999999888</v>
      </c>
      <c r="E286" s="1">
        <v>0</v>
      </c>
      <c r="F286" s="1">
        <v>0</v>
      </c>
      <c r="G286" s="2">
        <f t="shared" si="8"/>
        <v>286715.01599999936</v>
      </c>
      <c r="H286" s="2">
        <f t="shared" si="9"/>
        <v>0.29999999888241291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2279747</v>
      </c>
      <c r="D288" s="1">
        <f>'PR-RAS'!E292</f>
        <v>2400856.7999999998</v>
      </c>
      <c r="E288" s="1">
        <v>0</v>
      </c>
      <c r="F288" s="1">
        <v>0</v>
      </c>
      <c r="G288" s="2">
        <f t="shared" si="8"/>
        <v>2032379.1921999997</v>
      </c>
      <c r="H288" s="2">
        <f t="shared" si="9"/>
        <v>0.20000000018626451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1255</v>
      </c>
      <c r="D293" s="1">
        <f>'PR-RAS'!E298</f>
        <v>1255.93</v>
      </c>
      <c r="E293" s="1">
        <v>0</v>
      </c>
      <c r="F293" s="1">
        <v>0</v>
      </c>
      <c r="G293" s="2">
        <f t="shared" si="8"/>
        <v>1099.9231199999999</v>
      </c>
      <c r="H293" s="2">
        <f t="shared" si="9"/>
        <v>6.9999999999936335E-2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1255</v>
      </c>
      <c r="D306" s="1">
        <f>'PR-RAS'!E311</f>
        <v>1255.93</v>
      </c>
      <c r="E306" s="1">
        <v>0</v>
      </c>
      <c r="F306" s="1">
        <v>0</v>
      </c>
      <c r="G306" s="2">
        <f t="shared" si="8"/>
        <v>1148.8923</v>
      </c>
      <c r="H306" s="2">
        <f t="shared" si="9"/>
        <v>6.9999999999936335E-2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1255</v>
      </c>
      <c r="D307" s="1">
        <f>'PR-RAS'!E312</f>
        <v>1255.93</v>
      </c>
      <c r="E307" s="1">
        <v>0</v>
      </c>
      <c r="F307" s="1">
        <v>0</v>
      </c>
      <c r="G307" s="2">
        <f t="shared" si="8"/>
        <v>1152.6591599999999</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1255</v>
      </c>
      <c r="D308" s="1">
        <f>'PR-RAS'!E313</f>
        <v>1255.93</v>
      </c>
      <c r="E308" s="1">
        <v>0</v>
      </c>
      <c r="F308" s="1">
        <v>0</v>
      </c>
      <c r="G308" s="2">
        <f t="shared" si="8"/>
        <v>1156.4260200000001</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41779</v>
      </c>
      <c r="D345" s="1">
        <f>'PR-RAS'!E350</f>
        <v>529616.07000000007</v>
      </c>
      <c r="E345" s="1">
        <v>0</v>
      </c>
      <c r="F345" s="1">
        <v>0</v>
      </c>
      <c r="G345" s="2">
        <f t="shared" si="8"/>
        <v>378747.83215999999</v>
      </c>
      <c r="H345" s="2">
        <f t="shared" si="9"/>
        <v>7.000000006519258E-2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41779</v>
      </c>
      <c r="D358" s="1">
        <f>'PR-RAS'!E363</f>
        <v>10300.73</v>
      </c>
      <c r="E358" s="1">
        <v>0</v>
      </c>
      <c r="F358" s="1">
        <v>0</v>
      </c>
      <c r="G358" s="2">
        <f t="shared" si="8"/>
        <v>22269.824219999999</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24192</v>
      </c>
      <c r="D364" s="1">
        <f>'PR-RAS'!E369</f>
        <v>0</v>
      </c>
      <c r="E364" s="1">
        <v>0</v>
      </c>
      <c r="F364" s="1">
        <v>0</v>
      </c>
      <c r="G364" s="2">
        <f t="shared" si="8"/>
        <v>8781.6959999999999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24192</v>
      </c>
      <c r="D365" s="1">
        <f>'PR-RAS'!E370</f>
        <v>0</v>
      </c>
      <c r="E365" s="1">
        <v>0</v>
      </c>
      <c r="F365" s="1">
        <v>0</v>
      </c>
      <c r="G365" s="2">
        <f t="shared" si="8"/>
        <v>8805.887999999999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17587</v>
      </c>
      <c r="D378" s="1">
        <f>'PR-RAS'!E383</f>
        <v>10300.73</v>
      </c>
      <c r="E378" s="1">
        <v>0</v>
      </c>
      <c r="F378" s="1">
        <v>0</v>
      </c>
      <c r="G378" s="2">
        <f t="shared" si="8"/>
        <v>14397.049419999999</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17587</v>
      </c>
      <c r="D379" s="1">
        <f>'PR-RAS'!E384</f>
        <v>10300.73</v>
      </c>
      <c r="E379" s="1">
        <v>0</v>
      </c>
      <c r="F379" s="1">
        <v>0</v>
      </c>
      <c r="G379" s="2">
        <f t="shared" si="8"/>
        <v>14435.237880000001</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519315.34</v>
      </c>
      <c r="E397" s="1">
        <v>0</v>
      </c>
      <c r="F397" s="1">
        <v>0</v>
      </c>
      <c r="G397" s="2">
        <f t="shared" si="8"/>
        <v>411297.74928000005</v>
      </c>
      <c r="H397" s="2">
        <f t="shared" si="9"/>
        <v>0.34000000002561137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519315.34</v>
      </c>
      <c r="E399" s="1">
        <v>0</v>
      </c>
      <c r="F399" s="1">
        <v>0</v>
      </c>
      <c r="G399" s="2">
        <f t="shared" si="8"/>
        <v>413375.01064000005</v>
      </c>
      <c r="H399" s="2">
        <f t="shared" si="9"/>
        <v>0.34000000002561137</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40524</v>
      </c>
      <c r="D403" s="1">
        <f>'PR-RAS'!E408</f>
        <v>528360.14</v>
      </c>
      <c r="E403" s="1">
        <v>0</v>
      </c>
      <c r="F403" s="1">
        <v>0</v>
      </c>
      <c r="G403" s="2">
        <f t="shared" si="8"/>
        <v>441092.20056000003</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2126722</v>
      </c>
      <c r="D405" s="1">
        <f>'PR-RAS'!E410</f>
        <v>2167246.0499999998</v>
      </c>
      <c r="E405" s="1">
        <v>0</v>
      </c>
      <c r="F405" s="1">
        <v>0</v>
      </c>
      <c r="G405" s="2">
        <f t="shared" si="8"/>
        <v>2610330.4964000001</v>
      </c>
      <c r="H405" s="2">
        <f t="shared" si="9"/>
        <v>4.9999999813735485E-2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9890412</v>
      </c>
      <c r="D407" s="1">
        <f>'PR-RAS'!E412</f>
        <v>11559277.93</v>
      </c>
      <c r="E407" s="1">
        <v>0</v>
      </c>
      <c r="F407" s="1">
        <v>0</v>
      </c>
      <c r="G407" s="2">
        <f t="shared" si="8"/>
        <v>13401640.951160001</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9809827</v>
      </c>
      <c r="D408" s="1">
        <f>'PR-RAS'!E413</f>
        <v>11645183.770000001</v>
      </c>
      <c r="E408" s="1">
        <v>0</v>
      </c>
      <c r="F408" s="1">
        <v>0</v>
      </c>
      <c r="G408" s="2">
        <f t="shared" si="8"/>
        <v>13471779.17778</v>
      </c>
      <c r="H408" s="2">
        <f t="shared" si="9"/>
        <v>0.22999999858438969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80585</v>
      </c>
      <c r="D409" s="1">
        <f>'PR-RAS'!E414</f>
        <v>0</v>
      </c>
      <c r="E409" s="1">
        <v>0</v>
      </c>
      <c r="F409" s="1">
        <v>0</v>
      </c>
      <c r="G409" s="2">
        <f t="shared" si="8"/>
        <v>32878.68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85905.840000001714</v>
      </c>
      <c r="E410" s="1">
        <v>0</v>
      </c>
      <c r="F410" s="1">
        <v>0</v>
      </c>
      <c r="G410" s="2">
        <f t="shared" si="8"/>
        <v>70270.977120001393</v>
      </c>
      <c r="H410" s="2">
        <f t="shared" si="9"/>
        <v>0.15999999828636646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153025</v>
      </c>
      <c r="D411" s="1">
        <f>'PR-RAS'!E416</f>
        <v>233610.75</v>
      </c>
      <c r="E411" s="1">
        <v>0</v>
      </c>
      <c r="F411" s="1">
        <v>0</v>
      </c>
      <c r="G411" s="2">
        <f t="shared" si="8"/>
        <v>254301.06499999997</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9890412</v>
      </c>
      <c r="D633" s="1">
        <f>'PR-RAS'!E639</f>
        <v>11559277.93</v>
      </c>
      <c r="E633" s="1">
        <v>0</v>
      </c>
      <c r="F633" s="1">
        <v>0</v>
      </c>
      <c r="G633" s="2">
        <f t="shared" si="10"/>
        <v>20861667.687520001</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9809827</v>
      </c>
      <c r="D634" s="1">
        <f>'PR-RAS'!E640</f>
        <v>11645183.770000001</v>
      </c>
      <c r="E634" s="1">
        <v>0</v>
      </c>
      <c r="F634" s="1">
        <v>0</v>
      </c>
      <c r="G634" s="2">
        <f t="shared" si="10"/>
        <v>20952423.143820003</v>
      </c>
      <c r="H634" s="2">
        <f t="shared" si="11"/>
        <v>0.22999999858438969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80585</v>
      </c>
      <c r="D635" s="1">
        <f>'PR-RAS'!E641</f>
        <v>0</v>
      </c>
      <c r="E635" s="1">
        <v>0</v>
      </c>
      <c r="F635" s="1">
        <v>0</v>
      </c>
      <c r="G635" s="2">
        <f t="shared" si="10"/>
        <v>51090.89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85905.840000001714</v>
      </c>
      <c r="E636" s="1">
        <v>0</v>
      </c>
      <c r="F636" s="1">
        <v>0</v>
      </c>
      <c r="G636" s="2">
        <f t="shared" si="10"/>
        <v>109100.41680000217</v>
      </c>
      <c r="H636" s="2">
        <f t="shared" si="11"/>
        <v>0.15999999828636646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153025</v>
      </c>
      <c r="D637" s="1">
        <f>'PR-RAS'!E643</f>
        <v>233610.75</v>
      </c>
      <c r="E637" s="1">
        <v>0</v>
      </c>
      <c r="F637" s="1">
        <v>0</v>
      </c>
      <c r="G637" s="2">
        <f t="shared" si="10"/>
        <v>394476.77400000003</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233610</v>
      </c>
      <c r="D639" s="1">
        <f>'PR-RAS'!E645</f>
        <v>147704.90999999829</v>
      </c>
      <c r="E639" s="1">
        <v>0</v>
      </c>
      <c r="F639" s="1">
        <v>0</v>
      </c>
      <c r="G639" s="2">
        <f t="shared" si="10"/>
        <v>337514.6451599978</v>
      </c>
      <c r="H639" s="2">
        <f t="shared" si="11"/>
        <v>9.0000001713633537E-2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749154</v>
      </c>
      <c r="D641" s="1">
        <f>'PR-RAS'!E647</f>
        <v>804932.24</v>
      </c>
      <c r="E641" s="1">
        <v>0</v>
      </c>
      <c r="F641" s="1">
        <v>0</v>
      </c>
      <c r="G641" s="2">
        <f t="shared" si="10"/>
        <v>1509771.8271999999</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300890</v>
      </c>
      <c r="D642" s="1">
        <f>'PR-RAS'!E649</f>
        <v>267236.51</v>
      </c>
      <c r="E642" s="1">
        <v>0</v>
      </c>
      <c r="F642" s="1">
        <v>0</v>
      </c>
      <c r="G642" s="2">
        <f t="shared" si="10"/>
        <v>535467.69582000002</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1211918</v>
      </c>
      <c r="D643" s="1">
        <f>'PR-RAS'!E650</f>
        <v>2310838.2200000002</v>
      </c>
      <c r="E643" s="1">
        <v>0</v>
      </c>
      <c r="F643" s="1">
        <v>0</v>
      </c>
      <c r="G643" s="2">
        <f t="shared" si="10"/>
        <v>3745167.6304800003</v>
      </c>
      <c r="H643" s="2">
        <f t="shared" si="11"/>
        <v>0.22000000020489097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1245571</v>
      </c>
      <c r="D644" s="1">
        <f>'PR-RAS'!E651</f>
        <v>2405742.2799999998</v>
      </c>
      <c r="E644" s="1">
        <v>0</v>
      </c>
      <c r="F644" s="1">
        <v>0</v>
      </c>
      <c r="G644" s="2">
        <f t="shared" si="10"/>
        <v>3894686.7250799998</v>
      </c>
      <c r="H644" s="2">
        <f t="shared" si="11"/>
        <v>0.27999999979510903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267237</v>
      </c>
      <c r="D645" s="1">
        <f>'PR-RAS'!E652</f>
        <v>172332.45000000065</v>
      </c>
      <c r="E645" s="1">
        <v>0</v>
      </c>
      <c r="F645" s="1">
        <v>0</v>
      </c>
      <c r="G645" s="2">
        <f t="shared" si="10"/>
        <v>394064.82360000088</v>
      </c>
      <c r="H645" s="2">
        <f t="shared" si="11"/>
        <v>0.4500000006519258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69</v>
      </c>
      <c r="D647" s="1">
        <f>'PR-RAS'!E654</f>
        <v>73</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56</v>
      </c>
      <c r="D649" s="1">
        <f>'PR-RAS'!E656</f>
        <v>58</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12810</v>
      </c>
      <c r="D662" s="1">
        <f>'PR-RAS'!E669</f>
        <v>0</v>
      </c>
      <c r="E662" s="1">
        <v>0</v>
      </c>
      <c r="F662" s="1">
        <v>0</v>
      </c>
      <c r="G662" s="2">
        <f t="shared" si="10"/>
        <v>8467.41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8922903</v>
      </c>
      <c r="D668" s="1">
        <f>'PR-RAS'!E675</f>
        <v>9898702.5700000003</v>
      </c>
      <c r="E668" s="1">
        <v>0</v>
      </c>
      <c r="F668" s="1">
        <v>0</v>
      </c>
      <c r="G668" s="2">
        <f t="shared" si="10"/>
        <v>19156445.529380001</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13396</v>
      </c>
      <c r="D670" s="1">
        <f>'PR-RAS'!E677</f>
        <v>10195</v>
      </c>
      <c r="E670" s="1">
        <v>0</v>
      </c>
      <c r="F670" s="1">
        <v>0</v>
      </c>
      <c r="G670" s="2">
        <f t="shared" si="10"/>
        <v>22602.834000000003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73118</v>
      </c>
      <c r="D687" s="1">
        <f>'PR-RAS'!E694</f>
        <v>22112.36</v>
      </c>
      <c r="E687" s="1">
        <v>0</v>
      </c>
      <c r="F687" s="1">
        <v>0</v>
      </c>
      <c r="G687" s="2">
        <f t="shared" si="10"/>
        <v>80497.105920000002</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72588</v>
      </c>
      <c r="D690" s="1">
        <f>'PR-RAS'!E697</f>
        <v>0</v>
      </c>
      <c r="E690" s="1">
        <v>0</v>
      </c>
      <c r="F690" s="1">
        <v>0</v>
      </c>
      <c r="G690" s="2">
        <f t="shared" si="10"/>
        <v>50013.131999999998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77700</v>
      </c>
      <c r="D703" s="1">
        <f>'PR-RAS'!E710</f>
        <v>80400.08</v>
      </c>
      <c r="E703" s="1">
        <v>0</v>
      </c>
      <c r="F703" s="1">
        <v>0</v>
      </c>
      <c r="G703" s="2">
        <f t="shared" si="10"/>
        <v>167427.11231999999</v>
      </c>
      <c r="H703" s="2">
        <f t="shared" si="11"/>
        <v>8.000000000174623E-2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7406</v>
      </c>
      <c r="D710" s="1">
        <f>'PR-RAS'!E717</f>
        <v>36746.18</v>
      </c>
      <c r="E710" s="1">
        <v>0</v>
      </c>
      <c r="F710" s="1">
        <v>0</v>
      </c>
      <c r="G710" s="2">
        <f t="shared" si="10"/>
        <v>57356.937239999999</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125462</v>
      </c>
      <c r="D711" s="1">
        <f>'PR-RAS'!E718</f>
        <v>137299.47</v>
      </c>
      <c r="E711" s="1">
        <v>0</v>
      </c>
      <c r="F711" s="1">
        <v>0</v>
      </c>
      <c r="G711" s="2">
        <f t="shared" si="10"/>
        <v>284043.26740000001</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13110</v>
      </c>
      <c r="D713" s="1">
        <f>'PR-RAS'!E720</f>
        <v>28800</v>
      </c>
      <c r="E713" s="1">
        <v>0</v>
      </c>
      <c r="F713" s="1">
        <v>0</v>
      </c>
      <c r="G713" s="2">
        <f t="shared" si="10"/>
        <v>50345.52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3806</v>
      </c>
      <c r="D715" s="1">
        <f>'PR-RAS'!E722</f>
        <v>4021.46</v>
      </c>
      <c r="E715" s="1">
        <v>0</v>
      </c>
      <c r="F715" s="1">
        <v>0</v>
      </c>
      <c r="G715" s="2">
        <f t="shared" si="10"/>
        <v>8460.1288800000002</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1500</v>
      </c>
      <c r="D816" s="1">
        <f>'PR-RAS'!E823</f>
        <v>2000</v>
      </c>
      <c r="E816" s="1">
        <v>0</v>
      </c>
      <c r="F816" s="1">
        <v>0</v>
      </c>
      <c r="G816" s="2">
        <f t="shared" si="18"/>
        <v>4482.5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5526072</v>
      </c>
      <c r="D984" s="6">
        <f>BILANCA!E6</f>
        <v>6406129.5700000003</v>
      </c>
      <c r="E984" s="6">
        <v>0</v>
      </c>
      <c r="F984" s="6">
        <v>0</v>
      </c>
      <c r="G984" s="7">
        <f t="shared" ref="G984:G1241" si="22">B984/1000*C984+B984/500*D984</f>
        <v>18338.331140000002</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4372580</v>
      </c>
      <c r="D985" s="1">
        <f>BILANCA!E7</f>
        <v>5355760.17</v>
      </c>
      <c r="E985" s="1">
        <v>0</v>
      </c>
      <c r="F985" s="1">
        <v>0</v>
      </c>
      <c r="G985" s="2">
        <f t="shared" si="22"/>
        <v>30168.200680000002</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1481200</v>
      </c>
      <c r="D986" s="1">
        <f>BILANCA!E8</f>
        <v>1481200.88</v>
      </c>
      <c r="E986" s="1">
        <v>0</v>
      </c>
      <c r="F986" s="1">
        <v>0</v>
      </c>
      <c r="G986" s="2">
        <f t="shared" si="22"/>
        <v>13330.80528</v>
      </c>
      <c r="H986" s="2">
        <f t="shared" si="19"/>
        <v>0.12000000011175871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1481200</v>
      </c>
      <c r="D987" s="1">
        <f>BILANCA!E9</f>
        <v>1481200.88</v>
      </c>
      <c r="E987" s="1">
        <v>0</v>
      </c>
      <c r="F987" s="1">
        <v>0</v>
      </c>
      <c r="G987" s="2">
        <f t="shared" si="22"/>
        <v>17774.407039999998</v>
      </c>
      <c r="H987" s="2">
        <f t="shared" si="19"/>
        <v>0.12000000011175871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2891380</v>
      </c>
      <c r="D990" s="1">
        <f>BILANCA!E12</f>
        <v>3874559.2899999996</v>
      </c>
      <c r="E990" s="1">
        <v>0</v>
      </c>
      <c r="F990" s="1">
        <v>0</v>
      </c>
      <c r="G990" s="2">
        <f t="shared" si="22"/>
        <v>74483.490059999996</v>
      </c>
      <c r="H990" s="2">
        <f t="shared" si="19"/>
        <v>0.28999999957159162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2693923</v>
      </c>
      <c r="D991" s="1">
        <f>BILANCA!E13</f>
        <v>2661693.5499999998</v>
      </c>
      <c r="E991" s="1">
        <v>0</v>
      </c>
      <c r="F991" s="1">
        <v>0</v>
      </c>
      <c r="G991" s="2">
        <f t="shared" si="22"/>
        <v>64138.480800000005</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5913228</v>
      </c>
      <c r="D993" s="1">
        <f>BILANCA!E15</f>
        <v>5913227.7599999998</v>
      </c>
      <c r="E993" s="1">
        <v>0</v>
      </c>
      <c r="F993" s="1">
        <v>0</v>
      </c>
      <c r="G993" s="2">
        <f t="shared" si="22"/>
        <v>177396.8352</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3219305</v>
      </c>
      <c r="D996" s="1">
        <f>BILANCA!E18</f>
        <v>3251534.21</v>
      </c>
      <c r="E996" s="1">
        <v>0</v>
      </c>
      <c r="F996" s="1">
        <v>0</v>
      </c>
      <c r="G996" s="2">
        <f t="shared" si="22"/>
        <v>126390.85445999999</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37066</v>
      </c>
      <c r="D997" s="1">
        <f>BILANCA!E19</f>
        <v>1121339.7799999998</v>
      </c>
      <c r="E997" s="1">
        <v>0</v>
      </c>
      <c r="F997" s="1">
        <v>0</v>
      </c>
      <c r="G997" s="2">
        <f t="shared" si="22"/>
        <v>31916.437839999995</v>
      </c>
      <c r="H997" s="2">
        <f t="shared" si="19"/>
        <v>0.22000000020489097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1031105</v>
      </c>
      <c r="D998" s="1">
        <f>BILANCA!E20</f>
        <v>987605.07</v>
      </c>
      <c r="E998" s="1">
        <v>0</v>
      </c>
      <c r="F998" s="1">
        <v>0</v>
      </c>
      <c r="G998" s="2">
        <f t="shared" si="22"/>
        <v>45094.727099999996</v>
      </c>
      <c r="H998" s="2">
        <f t="shared" si="19"/>
        <v>6.9999999948777258E-2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79788</v>
      </c>
      <c r="D999" s="1">
        <f>BILANCA!E21</f>
        <v>60922.75</v>
      </c>
      <c r="E999" s="1">
        <v>0</v>
      </c>
      <c r="F999" s="1">
        <v>0</v>
      </c>
      <c r="G999" s="2">
        <f t="shared" si="22"/>
        <v>3226.136</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49585</v>
      </c>
      <c r="D1000" s="1">
        <f>BILANCA!E22</f>
        <v>1232164.6000000001</v>
      </c>
      <c r="E1000" s="1">
        <v>0</v>
      </c>
      <c r="F1000" s="1">
        <v>0</v>
      </c>
      <c r="G1000" s="2">
        <f t="shared" si="22"/>
        <v>42736.541400000009</v>
      </c>
      <c r="H1000" s="2">
        <f t="shared" si="19"/>
        <v>0.39999999990686774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7299</v>
      </c>
      <c r="D1001" s="1">
        <f>BILANCA!E23</f>
        <v>7298.65</v>
      </c>
      <c r="E1001" s="1">
        <v>0</v>
      </c>
      <c r="F1001" s="1">
        <v>0</v>
      </c>
      <c r="G1001" s="2">
        <f t="shared" si="22"/>
        <v>394.13339999999994</v>
      </c>
      <c r="H1001" s="2">
        <f t="shared" si="19"/>
        <v>0.3500000000003638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48529</v>
      </c>
      <c r="D1003" s="1">
        <f>BILANCA!E25</f>
        <v>48529.38</v>
      </c>
      <c r="E1003" s="1">
        <v>0</v>
      </c>
      <c r="F1003" s="1">
        <v>0</v>
      </c>
      <c r="G1003" s="2">
        <f t="shared" si="22"/>
        <v>2911.7552000000001</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1179240</v>
      </c>
      <c r="D1006" s="1">
        <f>BILANCA!E28</f>
        <v>1215180.67</v>
      </c>
      <c r="E1006" s="1">
        <v>0</v>
      </c>
      <c r="F1006" s="1">
        <v>0</v>
      </c>
      <c r="G1006" s="2">
        <f t="shared" si="22"/>
        <v>83020.830820000003</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160391</v>
      </c>
      <c r="D1013" s="1">
        <f>BILANCA!E35</f>
        <v>91525.959999999963</v>
      </c>
      <c r="E1013" s="1">
        <v>0</v>
      </c>
      <c r="F1013" s="1">
        <v>0</v>
      </c>
      <c r="G1013" s="2">
        <f t="shared" si="22"/>
        <v>10303.287599999996</v>
      </c>
      <c r="H1013" s="2">
        <f t="shared" si="19"/>
        <v>4.0000000037252903E-2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374485</v>
      </c>
      <c r="D1014" s="1">
        <f>BILANCA!E36</f>
        <v>380537.54</v>
      </c>
      <c r="E1014" s="1">
        <v>0</v>
      </c>
      <c r="F1014" s="1">
        <v>0</v>
      </c>
      <c r="G1014" s="2">
        <f t="shared" si="22"/>
        <v>35202.362479999996</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4400</v>
      </c>
      <c r="D1015" s="1">
        <f>BILANCA!E37</f>
        <v>4400</v>
      </c>
      <c r="E1015" s="1">
        <v>0</v>
      </c>
      <c r="F1015" s="1">
        <v>0</v>
      </c>
      <c r="G1015" s="2">
        <f t="shared" si="22"/>
        <v>422.40000000000003</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218494</v>
      </c>
      <c r="D1018" s="1">
        <f>BILANCA!E40</f>
        <v>293411.58</v>
      </c>
      <c r="E1018" s="1">
        <v>0</v>
      </c>
      <c r="F1018" s="1">
        <v>0</v>
      </c>
      <c r="G1018" s="2">
        <f t="shared" si="22"/>
        <v>28186.100600000005</v>
      </c>
      <c r="H1018" s="2">
        <f t="shared" si="19"/>
        <v>0.41999999998370185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624274</v>
      </c>
      <c r="D1032" s="1">
        <f>BILANCA!E54</f>
        <v>650736.68999999994</v>
      </c>
      <c r="E1032" s="1">
        <v>0</v>
      </c>
      <c r="F1032" s="1">
        <v>0</v>
      </c>
      <c r="G1032" s="2">
        <f t="shared" si="22"/>
        <v>94361.621619999991</v>
      </c>
      <c r="H1032" s="2">
        <f t="shared" si="19"/>
        <v>0.31000000005587935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624274</v>
      </c>
      <c r="D1033" s="1">
        <f>BILANCA!E55</f>
        <v>650736.68999999994</v>
      </c>
      <c r="E1033" s="1">
        <v>0</v>
      </c>
      <c r="F1033" s="1">
        <v>0</v>
      </c>
      <c r="G1033" s="2">
        <f t="shared" si="22"/>
        <v>96287.368999999992</v>
      </c>
      <c r="H1033" s="2">
        <f t="shared" si="19"/>
        <v>0.31000000005587935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1153492</v>
      </c>
      <c r="D1046" s="1">
        <f>BILANCA!E68</f>
        <v>1050369.3999999999</v>
      </c>
      <c r="E1046" s="1">
        <v>0</v>
      </c>
      <c r="F1046" s="1">
        <v>0</v>
      </c>
      <c r="G1046" s="2">
        <f t="shared" si="22"/>
        <v>205016.5404</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267237</v>
      </c>
      <c r="D1047" s="1">
        <f>BILANCA!E69</f>
        <v>172332.45</v>
      </c>
      <c r="E1047" s="1">
        <v>0</v>
      </c>
      <c r="F1047" s="1">
        <v>0</v>
      </c>
      <c r="G1047" s="2">
        <f t="shared" si="22"/>
        <v>39161.721600000004</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266077</v>
      </c>
      <c r="D1048" s="1">
        <f>BILANCA!E70</f>
        <v>172332.45</v>
      </c>
      <c r="E1048" s="1">
        <v>0</v>
      </c>
      <c r="F1048" s="1">
        <v>0</v>
      </c>
      <c r="G1048" s="2">
        <f t="shared" si="22"/>
        <v>39698.223500000007</v>
      </c>
      <c r="H1048" s="2">
        <f t="shared" si="19"/>
        <v>0.45000000001164153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266077</v>
      </c>
      <c r="D1050" s="1">
        <f>BILANCA!E72</f>
        <v>172332.45</v>
      </c>
      <c r="E1050" s="1">
        <v>0</v>
      </c>
      <c r="F1050" s="1">
        <v>0</v>
      </c>
      <c r="G1050" s="2">
        <f t="shared" si="22"/>
        <v>40919.707300000002</v>
      </c>
      <c r="H1050" s="2">
        <f t="shared" si="19"/>
        <v>0.45000000001164153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1160</v>
      </c>
      <c r="D1054" s="1">
        <f>BILANCA!E76</f>
        <v>0</v>
      </c>
      <c r="E1054" s="1">
        <v>0</v>
      </c>
      <c r="F1054" s="1">
        <v>0</v>
      </c>
      <c r="G1054" s="2">
        <f t="shared" si="22"/>
        <v>82.36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137101</v>
      </c>
      <c r="D1056" s="1">
        <f>BILANCA!E78</f>
        <v>73104.710000000006</v>
      </c>
      <c r="E1056" s="1">
        <v>0</v>
      </c>
      <c r="F1056" s="1">
        <v>0</v>
      </c>
      <c r="G1056" s="2">
        <f t="shared" si="22"/>
        <v>20681.660660000001</v>
      </c>
      <c r="H1056" s="2">
        <f t="shared" si="19"/>
        <v>0.28999999999359716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137101</v>
      </c>
      <c r="D1064" s="1">
        <f>BILANCA!E86</f>
        <v>73104.710000000006</v>
      </c>
      <c r="E1064" s="1">
        <v>0</v>
      </c>
      <c r="F1064" s="1">
        <v>0</v>
      </c>
      <c r="G1064" s="2">
        <f t="shared" si="22"/>
        <v>22948.14402</v>
      </c>
      <c r="H1064" s="2">
        <f t="shared" si="19"/>
        <v>0.28999999999359716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749154</v>
      </c>
      <c r="D1148" s="1">
        <f>BILANCA!E170</f>
        <v>804932.24</v>
      </c>
      <c r="E1148" s="1">
        <v>0</v>
      </c>
      <c r="F1148" s="1">
        <v>0</v>
      </c>
      <c r="G1148" s="2">
        <f t="shared" si="22"/>
        <v>389238.04920000001</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2500.16</v>
      </c>
      <c r="E1149" s="1">
        <v>0</v>
      </c>
      <c r="F1149" s="1">
        <v>0</v>
      </c>
      <c r="G1149" s="2">
        <f t="shared" si="22"/>
        <v>830.05312000000004</v>
      </c>
      <c r="H1149" s="2">
        <f t="shared" si="23"/>
        <v>0.15999999999985448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749154</v>
      </c>
      <c r="D1151" s="1">
        <f>BILANCA!E173</f>
        <v>802432.08</v>
      </c>
      <c r="E1151" s="1">
        <v>0</v>
      </c>
      <c r="F1151" s="1">
        <v>0</v>
      </c>
      <c r="G1151" s="2">
        <f t="shared" si="22"/>
        <v>395475.05088</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5526072</v>
      </c>
      <c r="D1152" s="1">
        <f>BILANCA!E175</f>
        <v>6406129.5700000003</v>
      </c>
      <c r="E1152" s="1">
        <v>0</v>
      </c>
      <c r="F1152" s="1">
        <v>0</v>
      </c>
      <c r="G1152" s="2">
        <f t="shared" si="22"/>
        <v>3099177.9626600002</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919881</v>
      </c>
      <c r="D1153" s="1">
        <f>BILANCA!E176</f>
        <v>902664.49</v>
      </c>
      <c r="E1153" s="1">
        <v>0</v>
      </c>
      <c r="F1153" s="1">
        <v>0</v>
      </c>
      <c r="G1153" s="2">
        <f t="shared" si="22"/>
        <v>463285.69660000002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919881</v>
      </c>
      <c r="D1154" s="1">
        <f>BILANCA!E177</f>
        <v>902664.49</v>
      </c>
      <c r="E1154" s="1">
        <v>0</v>
      </c>
      <c r="F1154" s="1">
        <v>0</v>
      </c>
      <c r="G1154" s="2">
        <f t="shared" si="22"/>
        <v>466010.90658000001</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749080</v>
      </c>
      <c r="D1155" s="1">
        <f>BILANCA!E178</f>
        <v>802432.08</v>
      </c>
      <c r="E1155" s="1">
        <v>0</v>
      </c>
      <c r="F1155" s="1">
        <v>0</v>
      </c>
      <c r="G1155" s="2">
        <f t="shared" si="22"/>
        <v>404878.39551999996</v>
      </c>
      <c r="H1155" s="2">
        <f t="shared" si="23"/>
        <v>7.9999999958090484E-2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30206</v>
      </c>
      <c r="D1156" s="1">
        <f>BILANCA!E179</f>
        <v>20986.77</v>
      </c>
      <c r="E1156" s="1">
        <v>0</v>
      </c>
      <c r="F1156" s="1">
        <v>0</v>
      </c>
      <c r="G1156" s="2">
        <f t="shared" si="22"/>
        <v>12487.06042</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375</v>
      </c>
      <c r="D1157" s="1">
        <f>BILANCA!E180</f>
        <v>451.46</v>
      </c>
      <c r="E1157" s="1">
        <v>0</v>
      </c>
      <c r="F1157" s="1">
        <v>0</v>
      </c>
      <c r="G1157" s="2">
        <f t="shared" si="22"/>
        <v>222.35807999999997</v>
      </c>
      <c r="H1157" s="2">
        <f t="shared" si="23"/>
        <v>0.45999999999997954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375</v>
      </c>
      <c r="D1160" s="1">
        <f>BILANCA!E183</f>
        <v>451.46</v>
      </c>
      <c r="E1160" s="1">
        <v>0</v>
      </c>
      <c r="F1160" s="1">
        <v>0</v>
      </c>
      <c r="G1160" s="2">
        <f t="shared" si="22"/>
        <v>226.19183999999998</v>
      </c>
      <c r="H1160" s="2">
        <f t="shared" si="23"/>
        <v>0.45999999999997954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2000</v>
      </c>
      <c r="E1163" s="1">
        <v>0</v>
      </c>
      <c r="F1163" s="1">
        <v>0</v>
      </c>
      <c r="G1163" s="2">
        <f t="shared" si="22"/>
        <v>720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140220</v>
      </c>
      <c r="D1165" s="1">
        <f>BILANCA!E188</f>
        <v>76794.179999999993</v>
      </c>
      <c r="E1165" s="1">
        <v>0</v>
      </c>
      <c r="F1165" s="1">
        <v>0</v>
      </c>
      <c r="G1165" s="2">
        <f t="shared" si="22"/>
        <v>53473.121520000001</v>
      </c>
      <c r="H1165" s="2">
        <f t="shared" si="23"/>
        <v>0.17999999999301508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4606191</v>
      </c>
      <c r="D1214" s="1">
        <f>BILANCA!E237</f>
        <v>5503465.0800000001</v>
      </c>
      <c r="E1214" s="1">
        <v>0</v>
      </c>
      <c r="F1214" s="1">
        <v>0</v>
      </c>
      <c r="G1214" s="2">
        <f t="shared" si="22"/>
        <v>3606630.9879600005</v>
      </c>
      <c r="H1214" s="2">
        <f t="shared" si="23"/>
        <v>8.0000000074505806E-2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4372581</v>
      </c>
      <c r="D1215" s="1">
        <f>BILANCA!E238</f>
        <v>5355760.17</v>
      </c>
      <c r="E1215" s="1">
        <v>0</v>
      </c>
      <c r="F1215" s="1">
        <v>0</v>
      </c>
      <c r="G1215" s="2">
        <f t="shared" si="22"/>
        <v>3499511.51088</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4372581</v>
      </c>
      <c r="D1216" s="1">
        <f>BILANCA!E239</f>
        <v>5355760.17</v>
      </c>
      <c r="E1216" s="1">
        <v>0</v>
      </c>
      <c r="F1216" s="1">
        <v>0</v>
      </c>
      <c r="G1216" s="2">
        <f t="shared" si="22"/>
        <v>3514595.61222</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4372581</v>
      </c>
      <c r="D1217" s="1">
        <f>BILANCA!E240</f>
        <v>4194253.74</v>
      </c>
      <c r="E1217" s="1">
        <v>0</v>
      </c>
      <c r="F1217" s="1">
        <v>0</v>
      </c>
      <c r="G1217" s="2">
        <f t="shared" si="22"/>
        <v>2986094.70432</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1161506.43</v>
      </c>
      <c r="E1218" s="1">
        <v>0</v>
      </c>
      <c r="F1218" s="1">
        <v>0</v>
      </c>
      <c r="G1218" s="2">
        <f t="shared" si="22"/>
        <v>545908.02209999994</v>
      </c>
      <c r="H1218" s="2">
        <f t="shared" si="23"/>
        <v>0.42999999993480742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233610</v>
      </c>
      <c r="D1222" s="1">
        <f>BILANCA!E245</f>
        <v>147704.91000000015</v>
      </c>
      <c r="E1222" s="1">
        <v>0</v>
      </c>
      <c r="F1222" s="1">
        <v>0</v>
      </c>
      <c r="G1222" s="2">
        <f t="shared" si="22"/>
        <v>126435.73698000007</v>
      </c>
      <c r="H1222" s="2">
        <f t="shared" si="23"/>
        <v>8.9999999850988388E-2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2400856</v>
      </c>
      <c r="D1223" s="1">
        <f>BILANCA!E246</f>
        <v>2843311.1</v>
      </c>
      <c r="E1223" s="1">
        <v>0</v>
      </c>
      <c r="F1223" s="1">
        <v>0</v>
      </c>
      <c r="G1223" s="2">
        <f t="shared" si="22"/>
        <v>1940994.7679999999</v>
      </c>
      <c r="H1223" s="2">
        <f t="shared" si="23"/>
        <v>0.10000000009313226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2400856</v>
      </c>
      <c r="D1224" s="1">
        <f>BILANCA!E247</f>
        <v>2843311.1</v>
      </c>
      <c r="E1224" s="1">
        <v>0</v>
      </c>
      <c r="F1224" s="1">
        <v>0</v>
      </c>
      <c r="G1224" s="2">
        <f t="shared" si="22"/>
        <v>1949082.2461999999</v>
      </c>
      <c r="H1224" s="2">
        <f t="shared" si="23"/>
        <v>0.10000000009313226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2167246</v>
      </c>
      <c r="D1227" s="1">
        <f>BILANCA!E250</f>
        <v>2695606.19</v>
      </c>
      <c r="E1227" s="1">
        <v>0</v>
      </c>
      <c r="F1227" s="1">
        <v>0</v>
      </c>
      <c r="G1227" s="2">
        <f t="shared" si="22"/>
        <v>1844263.8447199999</v>
      </c>
      <c r="H1227" s="2">
        <f t="shared" si="23"/>
        <v>0.18999999994412065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2167246</v>
      </c>
      <c r="D1229" s="1">
        <f>BILANCA!E252</f>
        <v>2695606.19</v>
      </c>
      <c r="E1229" s="1">
        <v>0</v>
      </c>
      <c r="F1229" s="1">
        <v>0</v>
      </c>
      <c r="G1229" s="2">
        <f t="shared" si="22"/>
        <v>1859380.7614799999</v>
      </c>
      <c r="H1229" s="2">
        <f t="shared" si="23"/>
        <v>0.18999999994412065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217647</v>
      </c>
      <c r="D1236" s="1">
        <f>BILANCA!E259</f>
        <v>217646.9</v>
      </c>
      <c r="E1236" s="1">
        <v>0</v>
      </c>
      <c r="F1236" s="1">
        <v>0</v>
      </c>
      <c r="G1236" s="2">
        <f t="shared" si="22"/>
        <v>165194.02239999999</v>
      </c>
      <c r="H1236" s="2">
        <f t="shared" si="23"/>
        <v>0.10000000000582077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217647</v>
      </c>
      <c r="D1237" s="1">
        <f>BILANCA!E260</f>
        <v>217646.9</v>
      </c>
      <c r="E1237" s="1">
        <v>0</v>
      </c>
      <c r="F1237" s="1">
        <v>0</v>
      </c>
      <c r="G1237" s="2">
        <f t="shared" si="22"/>
        <v>165846.9632</v>
      </c>
      <c r="H1237" s="2">
        <f t="shared" si="23"/>
        <v>0.10000000000582077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137101</v>
      </c>
      <c r="D1244" s="1">
        <f>BILANCA!E268</f>
        <v>73104.710000000006</v>
      </c>
      <c r="E1244" s="1">
        <v>0</v>
      </c>
      <c r="F1244" s="1">
        <v>0</v>
      </c>
      <c r="G1244" s="2">
        <f t="shared" si="24"/>
        <v>73944.019620000006</v>
      </c>
      <c r="H1244" s="2">
        <f t="shared" si="23"/>
        <v>0.28999999999359716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919881</v>
      </c>
      <c r="D1263" s="1">
        <f>BILANCA!E287</f>
        <v>902664.49</v>
      </c>
      <c r="E1263" s="1">
        <v>0</v>
      </c>
      <c r="F1263" s="1">
        <v>0</v>
      </c>
      <c r="G1263" s="2">
        <f t="shared" si="24"/>
        <v>763058.79440000001</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3119</v>
      </c>
      <c r="D1274" s="1">
        <f>BILANCA!E298</f>
        <v>3689.47</v>
      </c>
      <c r="E1274" s="1">
        <v>0</v>
      </c>
      <c r="F1274" s="1">
        <v>0</v>
      </c>
      <c r="G1274" s="2">
        <f t="shared" si="24"/>
        <v>3054.9005399999996</v>
      </c>
      <c r="H1274" s="2">
        <f t="shared" si="23"/>
        <v>0.46999999999979991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137101</v>
      </c>
      <c r="D1278" s="1">
        <f>BILANCA!E302</f>
        <v>73104.710000000006</v>
      </c>
      <c r="E1278" s="1">
        <v>0</v>
      </c>
      <c r="F1278" s="1">
        <v>0</v>
      </c>
      <c r="G1278" s="2">
        <f t="shared" si="24"/>
        <v>83576.573900000003</v>
      </c>
      <c r="H1278" s="2">
        <f t="shared" si="23"/>
        <v>0.28999999999359716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9809827</v>
      </c>
      <c r="D1408" s="1">
        <f>'RAS-funkcijski'!E114</f>
        <v>11645183.77</v>
      </c>
      <c r="E1408" s="1">
        <v>0</v>
      </c>
      <c r="F1408" s="1">
        <v>0</v>
      </c>
      <c r="G1408" s="2">
        <f t="shared" si="24"/>
        <v>3641021.3993999995</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9809827</v>
      </c>
      <c r="D1412" s="1">
        <f>'RAS-funkcijski'!E118</f>
        <v>11645183.77</v>
      </c>
      <c r="E1412" s="1">
        <v>0</v>
      </c>
      <c r="F1412" s="1">
        <v>0</v>
      </c>
      <c r="G1412" s="2">
        <f t="shared" si="24"/>
        <v>3773422.1775599997</v>
      </c>
      <c r="H1412" s="2">
        <f t="shared" si="27"/>
        <v>0.23000000044703484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9809827</v>
      </c>
      <c r="D1414" s="1">
        <f>'RAS-funkcijski'!E120</f>
        <v>11645183.77</v>
      </c>
      <c r="E1414" s="1">
        <v>0</v>
      </c>
      <c r="F1414" s="1">
        <v>0</v>
      </c>
      <c r="G1414" s="2">
        <f t="shared" si="24"/>
        <v>3839622.5666399999</v>
      </c>
      <c r="H1414" s="2">
        <f t="shared" si="27"/>
        <v>0.23000000044703484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9809827</v>
      </c>
      <c r="D1435" s="13">
        <f>'RAS-funkcijski'!E141</f>
        <v>11645183.77</v>
      </c>
      <c r="E1435" s="13">
        <v>0</v>
      </c>
      <c r="F1435" s="13">
        <v>0</v>
      </c>
      <c r="G1435" s="14">
        <f t="shared" si="24"/>
        <v>4534726.6519799996</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703323.01</v>
      </c>
      <c r="E1436" s="6">
        <v>0</v>
      </c>
      <c r="F1436" s="6">
        <v>0</v>
      </c>
      <c r="G1436" s="7">
        <f t="shared" si="24"/>
        <v>1406.6460200000001</v>
      </c>
      <c r="H1436" s="7">
        <f t="shared" si="27"/>
        <v>1.0000000009313226E-2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703323.01</v>
      </c>
      <c r="E1437" s="1">
        <v>0</v>
      </c>
      <c r="F1437" s="1">
        <v>0</v>
      </c>
      <c r="G1437" s="2">
        <f t="shared" si="24"/>
        <v>2813.2920400000003</v>
      </c>
      <c r="H1437" s="2">
        <f t="shared" si="27"/>
        <v>1.0000000009313226E-2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703323.01</v>
      </c>
      <c r="E1438" s="1">
        <v>0</v>
      </c>
      <c r="F1438" s="1">
        <v>0</v>
      </c>
      <c r="G1438" s="2">
        <f t="shared" si="24"/>
        <v>4219.9380600000004</v>
      </c>
      <c r="H1438" s="2">
        <f t="shared" si="27"/>
        <v>1.0000000009313226E-2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703323.01</v>
      </c>
      <c r="E1440" s="1">
        <v>0</v>
      </c>
      <c r="F1440" s="1">
        <v>0</v>
      </c>
      <c r="G1440" s="2">
        <f t="shared" si="24"/>
        <v>7033.2301000000007</v>
      </c>
      <c r="H1440" s="2">
        <f t="shared" si="27"/>
        <v>1.0000000009313226E-2</v>
      </c>
      <c r="I1440" s="10">
        <f t="shared" si="28"/>
        <v>70.332301065502065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919880.86</v>
      </c>
      <c r="D1480" s="6"/>
      <c r="E1480" s="6">
        <v>0</v>
      </c>
      <c r="F1480" s="6">
        <v>0</v>
      </c>
      <c r="G1480" s="7">
        <f t="shared" ref="G1480:G1580" si="34">B1480/1000*C1480</f>
        <v>919.88085999999998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11238155.720000001</v>
      </c>
      <c r="D1481" s="1">
        <v>0</v>
      </c>
      <c r="E1481" s="1">
        <v>0</v>
      </c>
      <c r="F1481" s="1">
        <v>0</v>
      </c>
      <c r="G1481" s="2">
        <f t="shared" si="34"/>
        <v>22476.311440000001</v>
      </c>
      <c r="H1481" s="2">
        <f t="shared" si="35"/>
        <v>0.27999999932944775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11238155.720000001</v>
      </c>
      <c r="D1483" s="1">
        <v>0</v>
      </c>
      <c r="E1483" s="1">
        <v>0</v>
      </c>
      <c r="F1483" s="1">
        <v>0</v>
      </c>
      <c r="G1483" s="2">
        <f t="shared" si="34"/>
        <v>44952.622880000003</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9851339.5</v>
      </c>
      <c r="D1484" s="1">
        <v>0</v>
      </c>
      <c r="E1484" s="1">
        <v>0</v>
      </c>
      <c r="F1484" s="1">
        <v>0</v>
      </c>
      <c r="G1484" s="2">
        <f t="shared" si="34"/>
        <v>49256.697500000002</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1223314.7</v>
      </c>
      <c r="D1485" s="1">
        <v>0</v>
      </c>
      <c r="E1485" s="1">
        <v>0</v>
      </c>
      <c r="F1485" s="1">
        <v>0</v>
      </c>
      <c r="G1485" s="2">
        <f t="shared" si="34"/>
        <v>7339.8882000000003</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101340.05</v>
      </c>
      <c r="D1486" s="1">
        <v>0</v>
      </c>
      <c r="E1486" s="1">
        <v>0</v>
      </c>
      <c r="F1486" s="1">
        <v>0</v>
      </c>
      <c r="G1486" s="2">
        <f t="shared" si="34"/>
        <v>709.38035000000002</v>
      </c>
      <c r="H1486" s="2">
        <f t="shared" si="35"/>
        <v>5.0000000002910383E-2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2000</v>
      </c>
      <c r="D1489" s="1">
        <v>0</v>
      </c>
      <c r="E1489" s="1">
        <v>0</v>
      </c>
      <c r="F1489" s="1">
        <v>0</v>
      </c>
      <c r="G1489" s="2">
        <f t="shared" si="34"/>
        <v>20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60161.47</v>
      </c>
      <c r="D1491" s="1">
        <v>0</v>
      </c>
      <c r="E1491" s="1">
        <v>0</v>
      </c>
      <c r="F1491" s="1">
        <v>0</v>
      </c>
      <c r="G1491" s="2">
        <f t="shared" si="34"/>
        <v>721.93763999999999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11255372.09</v>
      </c>
      <c r="D1499" s="1">
        <v>0</v>
      </c>
      <c r="E1499" s="1">
        <v>0</v>
      </c>
      <c r="F1499" s="1">
        <v>0</v>
      </c>
      <c r="G1499" s="2">
        <f t="shared" si="34"/>
        <v>225107.4418</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11255372.09</v>
      </c>
      <c r="D1501" s="1">
        <v>0</v>
      </c>
      <c r="E1501" s="1">
        <v>0</v>
      </c>
      <c r="F1501" s="1">
        <v>0</v>
      </c>
      <c r="G1501" s="2">
        <f t="shared" si="34"/>
        <v>247618.18597999998</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9797986.9800000004</v>
      </c>
      <c r="D1502" s="1">
        <v>0</v>
      </c>
      <c r="E1502" s="1">
        <v>0</v>
      </c>
      <c r="F1502" s="1">
        <v>0</v>
      </c>
      <c r="G1502" s="2">
        <f t="shared" si="34"/>
        <v>225353.70054000002</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1232534.1100000001</v>
      </c>
      <c r="D1503" s="1">
        <v>0</v>
      </c>
      <c r="E1503" s="1">
        <v>0</v>
      </c>
      <c r="F1503" s="1">
        <v>0</v>
      </c>
      <c r="G1503" s="2">
        <f t="shared" si="34"/>
        <v>29580.818640000001</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101263.69</v>
      </c>
      <c r="D1504" s="1">
        <v>0</v>
      </c>
      <c r="E1504" s="1">
        <v>0</v>
      </c>
      <c r="F1504" s="1">
        <v>0</v>
      </c>
      <c r="G1504" s="2">
        <f t="shared" si="34"/>
        <v>2531.5922500000001</v>
      </c>
      <c r="H1504" s="2">
        <f t="shared" si="35"/>
        <v>0.30999999999767169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t="str">
        <f>OBVEZE!D32</f>
        <v xml:space="preserve"> </v>
      </c>
      <c r="D1507" s="1">
        <v>0</v>
      </c>
      <c r="E1507" s="1">
        <v>0</v>
      </c>
      <c r="F1507" s="1">
        <v>0</v>
      </c>
      <c r="G1507" s="2" t="e">
        <f t="shared" si="34"/>
        <v>#VALUE!</v>
      </c>
      <c r="H1507" s="2" t="e">
        <f t="shared" si="35"/>
        <v>#VALUE!</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123587.31</v>
      </c>
      <c r="D1509" s="1">
        <v>0</v>
      </c>
      <c r="E1509" s="1">
        <v>0</v>
      </c>
      <c r="F1509" s="1">
        <v>0</v>
      </c>
      <c r="G1509" s="2">
        <f t="shared" si="34"/>
        <v>3707.6192999999998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902664.49000000022</v>
      </c>
      <c r="D1517" s="1">
        <v>0</v>
      </c>
      <c r="E1517" s="1">
        <v>0</v>
      </c>
      <c r="F1517" s="1">
        <v>0</v>
      </c>
      <c r="G1517" s="2">
        <f t="shared" si="34"/>
        <v>34301.250620000006</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100232.40999999999</v>
      </c>
      <c r="D1518" s="1">
        <v>0</v>
      </c>
      <c r="E1518" s="1">
        <v>0</v>
      </c>
      <c r="F1518" s="1">
        <v>0</v>
      </c>
      <c r="G1518" s="2">
        <f t="shared" si="34"/>
        <v>3909.0639899999996</v>
      </c>
      <c r="H1518" s="2">
        <f t="shared" si="35"/>
        <v>0.40999999998894054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100232.40999999999</v>
      </c>
      <c r="D1524" s="1">
        <v>0</v>
      </c>
      <c r="E1524" s="1">
        <v>0</v>
      </c>
      <c r="F1524" s="1">
        <v>0</v>
      </c>
      <c r="G1524" s="2">
        <f t="shared" si="34"/>
        <v>4510.4584499999992</v>
      </c>
      <c r="H1524" s="2">
        <f t="shared" si="35"/>
        <v>0.40999999998894054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20986.77</v>
      </c>
      <c r="D1530" s="1">
        <v>0</v>
      </c>
      <c r="E1530" s="1">
        <v>0</v>
      </c>
      <c r="F1530" s="1">
        <v>0</v>
      </c>
      <c r="G1530" s="2">
        <f t="shared" si="34"/>
        <v>1070.32527</v>
      </c>
      <c r="H1530" s="2">
        <f t="shared" si="35"/>
        <v>0.22999999999956344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20986.77</v>
      </c>
      <c r="D1531" s="1">
        <v>0</v>
      </c>
      <c r="E1531" s="1">
        <v>0</v>
      </c>
      <c r="F1531" s="1">
        <v>0</v>
      </c>
      <c r="G1531" s="2">
        <f t="shared" si="34"/>
        <v>1091.31204</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451.46</v>
      </c>
      <c r="D1535" s="1">
        <v>0</v>
      </c>
      <c r="E1535" s="1">
        <v>0</v>
      </c>
      <c r="F1535" s="1">
        <v>0</v>
      </c>
      <c r="G1535" s="2">
        <f t="shared" si="34"/>
        <v>25.281759999999998</v>
      </c>
      <c r="H1535" s="2">
        <f t="shared" si="35"/>
        <v>0.45999999999997954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451.46</v>
      </c>
      <c r="D1536" s="1">
        <v>0</v>
      </c>
      <c r="E1536" s="1">
        <v>0</v>
      </c>
      <c r="F1536" s="1">
        <v>0</v>
      </c>
      <c r="G1536" s="2">
        <f t="shared" si="34"/>
        <v>25.733219999999999</v>
      </c>
      <c r="H1536" s="2">
        <f t="shared" si="35"/>
        <v>0.45999999999997954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78794.179999999993</v>
      </c>
      <c r="D1560" s="1">
        <v>0</v>
      </c>
      <c r="E1560" s="1">
        <v>0</v>
      </c>
      <c r="F1560" s="1">
        <v>0</v>
      </c>
      <c r="G1560" s="2">
        <f t="shared" si="34"/>
        <v>6382.3285799999994</v>
      </c>
      <c r="H1560" s="2">
        <f t="shared" si="35"/>
        <v>0.17999999999301508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78794.179999999993</v>
      </c>
      <c r="D1561" s="1">
        <v>0</v>
      </c>
      <c r="E1561" s="1">
        <v>0</v>
      </c>
      <c r="F1561" s="1">
        <v>0</v>
      </c>
      <c r="G1561" s="2">
        <f t="shared" si="34"/>
        <v>6461.1227599999993</v>
      </c>
      <c r="H1561" s="2">
        <f t="shared" si="35"/>
        <v>0.17999999999301508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802432.08</v>
      </c>
      <c r="D1576" s="1">
        <v>0</v>
      </c>
      <c r="E1576" s="1">
        <v>0</v>
      </c>
      <c r="F1576" s="1">
        <v>0</v>
      </c>
      <c r="G1576" s="2">
        <f t="shared" si="34"/>
        <v>77835.911760000003</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802432.08</v>
      </c>
      <c r="D1578" s="1">
        <v>0</v>
      </c>
      <c r="E1578" s="1">
        <v>0</v>
      </c>
      <c r="F1578" s="1">
        <v>0</v>
      </c>
      <c r="G1578" s="2">
        <f t="shared" si="34"/>
        <v>79440.77592</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18563</v>
      </c>
      <c r="H6" s="19" t="s">
        <v>26</v>
      </c>
      <c r="I6" s="20" t="s">
        <v>27</v>
      </c>
      <c r="J6" s="4"/>
      <c r="L6" s="4"/>
      <c r="M6" s="4"/>
      <c r="N6" s="4"/>
      <c r="O6" s="4"/>
      <c r="P6" s="4"/>
      <c r="Q6" s="4"/>
      <c r="R6" s="4"/>
      <c r="S6" s="4"/>
      <c r="T6" s="4"/>
      <c r="U6" s="4"/>
      <c r="V6" s="4"/>
      <c r="W6" s="4"/>
      <c r="X6" s="4"/>
    </row>
    <row r="7" spans="1:24" ht="15" customHeight="1" x14ac:dyDescent="0.25">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t="s">
        <v>34</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5">
      <c r="A16" s="331" t="s">
        <v>29</v>
      </c>
      <c r="B16" s="327" t="str">
        <f>'PR-RAS'!B6</f>
        <v xml:space="preserve">PRIHODI POSLOVANJA (šifre 61+62+63+64+65+66+67+68) </v>
      </c>
      <c r="C16" s="323"/>
      <c r="D16" s="323"/>
      <c r="E16" s="323"/>
      <c r="F16" s="324"/>
      <c r="G16" s="34" t="str">
        <f>'PR-RAS'!C6</f>
        <v>6</v>
      </c>
      <c r="H16" s="172">
        <f>'PR-RAS'!D6</f>
        <v>9889157</v>
      </c>
      <c r="I16" s="172">
        <f>'PR-RAS'!E6</f>
        <v>11558022</v>
      </c>
      <c r="J16" s="4"/>
      <c r="K16" s="4"/>
      <c r="L16" s="4"/>
      <c r="M16" s="4"/>
      <c r="N16" s="4"/>
      <c r="O16" s="4"/>
      <c r="P16" s="4"/>
      <c r="Q16" s="4"/>
      <c r="R16" s="4"/>
      <c r="S16" s="4"/>
      <c r="T16" s="4"/>
      <c r="U16" s="4"/>
      <c r="V16" s="4"/>
      <c r="W16" s="4"/>
      <c r="X16" s="4"/>
    </row>
    <row r="17" spans="1:24" ht="12.75" customHeight="1" x14ac:dyDescent="0.25">
      <c r="A17" s="332"/>
      <c r="B17" s="316" t="str">
        <f>'PR-RAS'!B151</f>
        <v xml:space="preserve">RASHODI POSLOVANJA (šifre 31+32+34+35+36+37+38) </v>
      </c>
      <c r="C17" s="317"/>
      <c r="D17" s="317"/>
      <c r="E17" s="317"/>
      <c r="F17" s="318"/>
      <c r="G17" s="35" t="str">
        <f>'PR-RAS'!C151</f>
        <v>3</v>
      </c>
      <c r="H17" s="172">
        <f>'PR-RAS'!D151</f>
        <v>9768048</v>
      </c>
      <c r="I17" s="172">
        <f>'PR-RAS'!E151</f>
        <v>11115567.700000001</v>
      </c>
      <c r="J17" s="4"/>
      <c r="K17" s="4"/>
      <c r="L17" s="4"/>
      <c r="M17" s="4"/>
      <c r="N17" s="4"/>
      <c r="O17" s="4"/>
      <c r="P17" s="4"/>
      <c r="Q17" s="4"/>
      <c r="R17" s="4"/>
      <c r="S17" s="4"/>
      <c r="T17" s="4"/>
      <c r="U17" s="4"/>
      <c r="V17" s="4"/>
      <c r="W17" s="4"/>
      <c r="X17" s="4"/>
    </row>
    <row r="18" spans="1:24" ht="12.75" customHeight="1" x14ac:dyDescent="0.25">
      <c r="A18" s="332"/>
      <c r="B18" s="316" t="str">
        <f>'PR-RAS'!B645</f>
        <v>Višak prihoda i primitaka raspoloživ u sljedećem razdoblju (šifre X005 + '9221-9222' - Y005 - '9222-9221')</v>
      </c>
      <c r="C18" s="317"/>
      <c r="D18" s="317"/>
      <c r="E18" s="317"/>
      <c r="F18" s="318"/>
      <c r="G18" s="35" t="str">
        <f>'PR-RAS'!C645</f>
        <v>X006</v>
      </c>
      <c r="H18" s="172">
        <f>'PR-RAS'!D645</f>
        <v>233610</v>
      </c>
      <c r="I18" s="172">
        <f>'PR-RAS'!E645</f>
        <v>147704.90999999829</v>
      </c>
      <c r="J18" s="4"/>
      <c r="K18" s="4"/>
      <c r="L18" s="4"/>
      <c r="M18" s="4"/>
      <c r="N18" s="4"/>
      <c r="O18" s="4"/>
      <c r="P18" s="4"/>
      <c r="Q18" s="4"/>
      <c r="R18" s="4"/>
      <c r="S18" s="4"/>
      <c r="T18" s="4"/>
      <c r="U18" s="4"/>
      <c r="V18" s="4"/>
      <c r="W18" s="4"/>
      <c r="X18" s="4"/>
    </row>
    <row r="19" spans="1:24" ht="12.75" customHeight="1" x14ac:dyDescent="0.25">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1" t="s">
        <v>31</v>
      </c>
      <c r="B20" s="327" t="str">
        <f>BILANCA!B7</f>
        <v>Nefinancijska imovina (šifre 01+02+03+04+05+06)</v>
      </c>
      <c r="C20" s="323"/>
      <c r="D20" s="323"/>
      <c r="E20" s="323"/>
      <c r="F20" s="324"/>
      <c r="G20" s="159" t="str">
        <f>BILANCA!C7</f>
        <v>B002</v>
      </c>
      <c r="H20" s="174">
        <f>BILANCA!D7</f>
        <v>4372580</v>
      </c>
      <c r="I20" s="175">
        <f>BILANCA!E7</f>
        <v>5355760.17</v>
      </c>
      <c r="J20" s="4"/>
      <c r="K20" s="4"/>
      <c r="L20" s="4"/>
      <c r="M20" s="4"/>
      <c r="N20" s="4"/>
      <c r="O20" s="4"/>
      <c r="P20" s="4"/>
      <c r="Q20" s="4"/>
      <c r="R20" s="4"/>
      <c r="S20" s="4"/>
      <c r="T20" s="4"/>
      <c r="U20" s="4"/>
      <c r="V20" s="4"/>
      <c r="W20" s="4"/>
      <c r="X20" s="4"/>
    </row>
    <row r="21" spans="1:24" ht="12.75" customHeight="1" x14ac:dyDescent="0.25">
      <c r="A21" s="332"/>
      <c r="B21" s="316" t="str">
        <f>BILANCA!B68</f>
        <v>Financijska imovina (šifre 11+12+13+14+15+16+17+19)</v>
      </c>
      <c r="C21" s="317"/>
      <c r="D21" s="317"/>
      <c r="E21" s="317"/>
      <c r="F21" s="318"/>
      <c r="G21" s="160" t="str">
        <f>BILANCA!C68</f>
        <v>1</v>
      </c>
      <c r="H21" s="176">
        <f>BILANCA!D68</f>
        <v>1153492</v>
      </c>
      <c r="I21" s="177">
        <f>BILANCA!E68</f>
        <v>1050369.3999999999</v>
      </c>
      <c r="J21" s="4"/>
      <c r="K21" s="4"/>
      <c r="L21" s="4"/>
      <c r="M21" s="4"/>
      <c r="N21" s="4"/>
      <c r="O21" s="4"/>
      <c r="P21" s="4"/>
      <c r="Q21" s="4"/>
      <c r="R21" s="4"/>
      <c r="S21" s="4"/>
      <c r="T21" s="4"/>
      <c r="U21" s="4"/>
      <c r="V21" s="4"/>
      <c r="W21" s="4"/>
      <c r="X21" s="4"/>
    </row>
    <row r="22" spans="1:24" ht="12.75" customHeight="1" x14ac:dyDescent="0.25">
      <c r="A22" s="332"/>
      <c r="B22" s="316" t="str">
        <f>BILANCA!B176</f>
        <v xml:space="preserve">Obveze (šifre 23+24+25+26+29) </v>
      </c>
      <c r="C22" s="317"/>
      <c r="D22" s="317"/>
      <c r="E22" s="317"/>
      <c r="F22" s="318"/>
      <c r="G22" s="160" t="str">
        <f>BILANCA!C176</f>
        <v>2</v>
      </c>
      <c r="H22" s="176">
        <f>BILANCA!D176</f>
        <v>919881</v>
      </c>
      <c r="I22" s="177">
        <f>BILANCA!E176</f>
        <v>902664.49</v>
      </c>
      <c r="J22" s="4"/>
      <c r="K22" s="4"/>
      <c r="L22" s="4"/>
      <c r="M22" s="4"/>
      <c r="N22" s="4"/>
      <c r="O22" s="4"/>
      <c r="P22" s="4"/>
      <c r="Q22" s="4"/>
      <c r="R22" s="4"/>
      <c r="S22" s="4"/>
      <c r="T22" s="4"/>
      <c r="U22" s="4"/>
      <c r="V22" s="4"/>
      <c r="W22" s="4"/>
      <c r="X22" s="4"/>
    </row>
    <row r="23" spans="1:24" ht="12.75" customHeight="1" x14ac:dyDescent="0.25">
      <c r="A23" s="333"/>
      <c r="B23" s="319" t="str">
        <f>BILANCA!B237</f>
        <v>Vlastiti izvori (šifre 91 + 922 - 93 + 96 do 98)</v>
      </c>
      <c r="C23" s="320"/>
      <c r="D23" s="320"/>
      <c r="E23" s="320"/>
      <c r="F23" s="321"/>
      <c r="G23" s="161" t="str">
        <f>BILANCA!C237</f>
        <v>9</v>
      </c>
      <c r="H23" s="178">
        <f>BILANCA!D237</f>
        <v>4606191</v>
      </c>
      <c r="I23" s="179">
        <f>BILANCA!E237</f>
        <v>5503465.0800000001</v>
      </c>
      <c r="J23" s="4"/>
      <c r="K23" s="4"/>
      <c r="L23" s="4"/>
      <c r="M23" s="4"/>
      <c r="N23" s="4"/>
      <c r="O23" s="4"/>
      <c r="P23" s="4"/>
      <c r="Q23" s="4"/>
      <c r="R23" s="4"/>
      <c r="S23" s="4"/>
      <c r="T23" s="4"/>
      <c r="U23" s="4"/>
      <c r="V23" s="4"/>
      <c r="W23" s="4"/>
      <c r="X23" s="4"/>
    </row>
    <row r="24" spans="1:24" ht="12.75" customHeight="1" x14ac:dyDescent="0.25">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2"/>
      <c r="B27" s="316" t="str">
        <f>'RAS-funkcijski'!B114</f>
        <v>Obrazovanje (šifre 091+092+093+094+095+096+097+098)</v>
      </c>
      <c r="C27" s="317"/>
      <c r="D27" s="317"/>
      <c r="E27" s="317"/>
      <c r="F27" s="318"/>
      <c r="G27" s="160" t="str">
        <f>'RAS-funkcijski'!C114</f>
        <v>09</v>
      </c>
      <c r="H27" s="176">
        <f>'RAS-funkcijski'!D114</f>
        <v>9809827</v>
      </c>
      <c r="I27" s="177">
        <f>'RAS-funkcijski'!E114</f>
        <v>11645183.77</v>
      </c>
      <c r="J27" s="4"/>
      <c r="K27" s="4"/>
      <c r="L27" s="4"/>
      <c r="M27" s="4"/>
      <c r="N27" s="4"/>
      <c r="O27" s="4"/>
      <c r="P27" s="4"/>
      <c r="Q27" s="4"/>
      <c r="R27" s="4"/>
      <c r="S27" s="4"/>
      <c r="T27" s="4"/>
      <c r="U27" s="4"/>
      <c r="V27" s="4"/>
      <c r="W27" s="4"/>
      <c r="X27" s="4"/>
    </row>
    <row r="28" spans="1:24" ht="12.75" customHeight="1" x14ac:dyDescent="0.25">
      <c r="A28" s="333"/>
      <c r="B28" s="319" t="str">
        <f>'RAS-funkcijski'!B141</f>
        <v>Kontrolni zbroj (šifre 01+02+03+04+05+06+07+08+09+10)</v>
      </c>
      <c r="C28" s="320"/>
      <c r="D28" s="320"/>
      <c r="E28" s="320"/>
      <c r="F28" s="321"/>
      <c r="G28" s="161" t="str">
        <f>'RAS-funkcijski'!C141</f>
        <v>R1</v>
      </c>
      <c r="H28" s="180">
        <f>'RAS-funkcijski'!D141</f>
        <v>9809827</v>
      </c>
      <c r="I28" s="181">
        <f>'RAS-funkcijski'!E141</f>
        <v>11645183.77</v>
      </c>
      <c r="J28" s="4"/>
      <c r="K28" s="4"/>
      <c r="L28" s="4"/>
      <c r="M28" s="4"/>
      <c r="N28" s="4"/>
      <c r="O28" s="4"/>
      <c r="P28" s="4"/>
      <c r="Q28" s="4"/>
      <c r="R28" s="4"/>
      <c r="S28" s="4"/>
      <c r="T28" s="4"/>
      <c r="U28" s="4"/>
      <c r="V28" s="4"/>
      <c r="W28" s="4"/>
      <c r="X28" s="4"/>
    </row>
    <row r="29" spans="1:24" ht="12.75" customHeight="1" x14ac:dyDescent="0.25">
      <c r="A29" s="331" t="s">
        <v>35</v>
      </c>
      <c r="B29" s="322" t="str">
        <f>'P-VRIO'!B5</f>
        <v>Promjene u vrijednosti i obujmu imovine (šifre 91511+91512)</v>
      </c>
      <c r="C29" s="323"/>
      <c r="D29" s="323"/>
      <c r="E29" s="323"/>
      <c r="F29" s="324"/>
      <c r="G29" s="159" t="str">
        <f>'P-VRIO'!C5</f>
        <v>9151</v>
      </c>
      <c r="H29" s="174">
        <f>'P-VRIO'!D5</f>
        <v>0</v>
      </c>
      <c r="I29" s="175">
        <f>'P-VRIO'!E5</f>
        <v>703323.01</v>
      </c>
      <c r="J29" s="4"/>
      <c r="K29" s="4"/>
      <c r="L29" s="4"/>
      <c r="M29" s="4"/>
      <c r="N29" s="4"/>
      <c r="O29" s="4"/>
      <c r="P29" s="4"/>
      <c r="Q29" s="4"/>
      <c r="R29" s="4"/>
      <c r="S29" s="4"/>
      <c r="T29" s="4"/>
      <c r="U29" s="4"/>
      <c r="V29" s="4"/>
      <c r="W29" s="4"/>
      <c r="X29" s="4"/>
    </row>
    <row r="30" spans="1:24" ht="12.75" customHeight="1" x14ac:dyDescent="0.25">
      <c r="A30" s="332"/>
      <c r="B30" s="325" t="str">
        <f>'P-VRIO'!B22</f>
        <v>Promjene u obujmu imovine (šifre P016+P023)</v>
      </c>
      <c r="C30" s="317"/>
      <c r="D30" s="317"/>
      <c r="E30" s="317"/>
      <c r="F30" s="31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919880.86</v>
      </c>
      <c r="J33" s="4"/>
      <c r="K33" s="4"/>
      <c r="L33" s="4"/>
      <c r="M33" s="4"/>
      <c r="N33" s="4"/>
      <c r="O33" s="4"/>
      <c r="P33" s="4"/>
      <c r="Q33" s="4"/>
      <c r="R33" s="4"/>
      <c r="S33" s="4"/>
      <c r="T33" s="4"/>
      <c r="U33" s="4"/>
      <c r="V33" s="4"/>
      <c r="W33" s="4"/>
      <c r="X33" s="4"/>
    </row>
    <row r="34" spans="1:24" ht="12.75" customHeight="1" x14ac:dyDescent="0.25">
      <c r="A34" s="332"/>
      <c r="B34" s="316" t="str">
        <f>OBVEZE!B42</f>
        <v>Stanje obveza na kraju izvještajnog razdoblja (šifre V001+V002-V004) i (šifre V007+V009)</v>
      </c>
      <c r="C34" s="317"/>
      <c r="D34" s="317"/>
      <c r="E34" s="317"/>
      <c r="F34" s="318"/>
      <c r="G34" s="160" t="str">
        <f>OBVEZE!C42</f>
        <v>V006</v>
      </c>
      <c r="H34" s="176" t="s">
        <v>45</v>
      </c>
      <c r="I34" s="177">
        <f>OBVEZE!D42</f>
        <v>902664.49000000022</v>
      </c>
      <c r="J34" s="4"/>
      <c r="K34" s="4"/>
      <c r="L34" s="4"/>
      <c r="M34" s="4"/>
      <c r="N34" s="4"/>
      <c r="O34" s="4"/>
      <c r="P34" s="4"/>
      <c r="Q34" s="4"/>
      <c r="R34" s="4"/>
      <c r="S34" s="4"/>
      <c r="T34" s="4"/>
      <c r="U34" s="4"/>
      <c r="V34" s="4"/>
      <c r="W34" s="4"/>
      <c r="X34" s="4"/>
    </row>
    <row r="35" spans="1:24" ht="12.75" customHeight="1" x14ac:dyDescent="0.25">
      <c r="A35" s="332"/>
      <c r="B35" s="316" t="str">
        <f>OBVEZE!B43</f>
        <v>Stanje dospjelih obveza na kraju izvještajnog razdoblja (šifre V008+D23+D24 + 'D dio 25,26')</v>
      </c>
      <c r="C35" s="317"/>
      <c r="D35" s="317"/>
      <c r="E35" s="317"/>
      <c r="F35" s="318"/>
      <c r="G35" s="160" t="str">
        <f>OBVEZE!C43</f>
        <v>V007</v>
      </c>
      <c r="H35" s="176" t="s">
        <v>45</v>
      </c>
      <c r="I35" s="177">
        <f>OBVEZE!D43</f>
        <v>100232.40999999999</v>
      </c>
      <c r="J35" s="4"/>
      <c r="K35" s="4"/>
      <c r="L35" s="4"/>
      <c r="M35" s="4"/>
      <c r="N35" s="4"/>
      <c r="O35" s="4"/>
      <c r="P35" s="4"/>
      <c r="Q35" s="4"/>
      <c r="R35" s="4"/>
      <c r="S35" s="4"/>
      <c r="T35" s="4"/>
      <c r="U35" s="4"/>
      <c r="V35" s="4"/>
      <c r="W35" s="4"/>
      <c r="X35" s="4"/>
    </row>
    <row r="36" spans="1:24" ht="12.75" customHeight="1" x14ac:dyDescent="0.25">
      <c r="A36" s="333"/>
      <c r="B36" s="319" t="str">
        <f>OBVEZE!B101</f>
        <v>Stanje nedospjelih obveza na kraju izvještajnog razdoblja (šifre V010 + ND23 + ND24 + 'ND dio 25,26')</v>
      </c>
      <c r="C36" s="320"/>
      <c r="D36" s="320"/>
      <c r="E36" s="320"/>
      <c r="F36" s="321"/>
      <c r="G36" s="161" t="str">
        <f>OBVEZE!C101</f>
        <v>V009</v>
      </c>
      <c r="H36" s="180" t="s">
        <v>45</v>
      </c>
      <c r="I36" s="181">
        <f>OBVEZE!D101</f>
        <v>802432.08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6" zoomScaleNormal="100" workbookViewId="0">
      <selection activeCell="C294" sqref="C294"/>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3" t="s">
        <v>47</v>
      </c>
      <c r="B2" s="354"/>
      <c r="C2" s="354"/>
      <c r="D2" s="354"/>
      <c r="E2" s="354"/>
      <c r="F2" s="354"/>
    </row>
    <row r="3" spans="1:25" s="224" customFormat="1" ht="48" x14ac:dyDescent="0.25">
      <c r="A3" s="310" t="s">
        <v>48</v>
      </c>
      <c r="B3" s="311" t="s">
        <v>40</v>
      </c>
      <c r="C3" s="285" t="s">
        <v>41</v>
      </c>
      <c r="D3" s="311" t="s">
        <v>49</v>
      </c>
      <c r="E3" s="311" t="s">
        <v>50</v>
      </c>
      <c r="F3" s="286"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5" t="s">
        <v>53</v>
      </c>
      <c r="B5" s="356"/>
      <c r="C5" s="216"/>
      <c r="D5" s="74"/>
      <c r="E5" s="74"/>
      <c r="F5" s="61"/>
    </row>
    <row r="6" spans="1:25" ht="12.75" customHeight="1" x14ac:dyDescent="0.2">
      <c r="A6" s="55">
        <v>6</v>
      </c>
      <c r="B6" s="87" t="s">
        <v>54</v>
      </c>
      <c r="C6" s="52" t="s">
        <v>55</v>
      </c>
      <c r="D6" s="53">
        <f>D7+D44+D50+D82+D106+D124+D133+D139</f>
        <v>9889157</v>
      </c>
      <c r="E6" s="53">
        <f>E7+E44+E50+E82+E106+E124+E133+E139</f>
        <v>11558022</v>
      </c>
      <c r="F6" s="54">
        <f t="shared" ref="F6:F131" si="0">IF(D6&lt;&gt;0,IF(E6/D6&gt;=100,"&gt;&gt;100",E6/D6*100),"-")</f>
        <v>116.87570538115635</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9094815</v>
      </c>
      <c r="E50" s="53">
        <f>E51+E54+E59+E62+E65+E68+E71+E74+E77</f>
        <v>9931009.9299999997</v>
      </c>
      <c r="F50" s="54">
        <f t="shared" si="0"/>
        <v>109.19419394457171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0</v>
      </c>
      <c r="E59" s="53">
        <f t="shared" si="12"/>
        <v>0</v>
      </c>
      <c r="F59" s="54" t="str">
        <f t="shared" si="0"/>
        <v>-</v>
      </c>
    </row>
    <row r="60" spans="1:6" ht="12" x14ac:dyDescent="0.2">
      <c r="A60" s="55">
        <v>6331</v>
      </c>
      <c r="B60" s="88" t="s">
        <v>162</v>
      </c>
      <c r="C60" s="52" t="s">
        <v>163</v>
      </c>
      <c r="D60" s="244"/>
      <c r="E60" s="244"/>
      <c r="F60" s="54" t="str">
        <f t="shared" si="0"/>
        <v>-</v>
      </c>
    </row>
    <row r="61" spans="1:6" ht="12"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12810</v>
      </c>
      <c r="E62" s="53">
        <f t="shared" si="13"/>
        <v>0</v>
      </c>
      <c r="F62" s="54">
        <f t="shared" si="0"/>
        <v>0</v>
      </c>
    </row>
    <row r="63" spans="1:6" ht="12.75" customHeight="1" x14ac:dyDescent="0.2">
      <c r="A63" s="55">
        <v>6341</v>
      </c>
      <c r="B63" s="87" t="s">
        <v>168</v>
      </c>
      <c r="C63" s="52" t="s">
        <v>169</v>
      </c>
      <c r="D63" s="244">
        <v>12810</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8936299</v>
      </c>
      <c r="E68" s="53">
        <f t="shared" si="15"/>
        <v>9908897.5700000003</v>
      </c>
      <c r="F68" s="54">
        <f t="shared" si="0"/>
        <v>110.8836842858548</v>
      </c>
    </row>
    <row r="69" spans="1:6" ht="12.75" customHeight="1" x14ac:dyDescent="0.2">
      <c r="A69" s="55" t="s">
        <v>180</v>
      </c>
      <c r="B69" s="87" t="s">
        <v>181</v>
      </c>
      <c r="C69" s="52" t="s">
        <v>180</v>
      </c>
      <c r="D69" s="244">
        <v>8922903</v>
      </c>
      <c r="E69" s="244">
        <v>9898702.5700000003</v>
      </c>
      <c r="F69" s="54">
        <f t="shared" si="0"/>
        <v>110.93589799194277</v>
      </c>
    </row>
    <row r="70" spans="1:6" ht="12" x14ac:dyDescent="0.2">
      <c r="A70" s="55" t="s">
        <v>182</v>
      </c>
      <c r="B70" s="87" t="s">
        <v>183</v>
      </c>
      <c r="C70" s="52" t="s">
        <v>182</v>
      </c>
      <c r="D70" s="244">
        <v>13396</v>
      </c>
      <c r="E70" s="244">
        <v>10195</v>
      </c>
      <c r="F70" s="54">
        <f t="shared" si="0"/>
        <v>76.104807405195587</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145706</v>
      </c>
      <c r="E74" s="53">
        <f t="shared" si="17"/>
        <v>22112.36</v>
      </c>
      <c r="F74" s="54">
        <f t="shared" si="0"/>
        <v>15.176011969308059</v>
      </c>
    </row>
    <row r="75" spans="1:6" ht="12.75" customHeight="1" x14ac:dyDescent="0.2">
      <c r="A75" s="55" t="s">
        <v>192</v>
      </c>
      <c r="B75" s="87" t="s">
        <v>193</v>
      </c>
      <c r="C75" s="52" t="s">
        <v>192</v>
      </c>
      <c r="D75" s="244">
        <v>145706</v>
      </c>
      <c r="E75" s="244">
        <v>22112.36</v>
      </c>
      <c r="F75" s="54">
        <f t="shared" si="0"/>
        <v>15.176011969308059</v>
      </c>
    </row>
    <row r="76" spans="1:6" ht="12.75" customHeight="1" x14ac:dyDescent="0.2">
      <c r="A76" s="55" t="s">
        <v>194</v>
      </c>
      <c r="B76" s="87" t="s">
        <v>195</v>
      </c>
      <c r="C76" s="52" t="s">
        <v>194</v>
      </c>
      <c r="D76" s="244"/>
      <c r="E76" s="244"/>
      <c r="F76" s="54" t="str">
        <f t="shared" si="0"/>
        <v>-</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14</v>
      </c>
      <c r="E82" s="53">
        <f t="shared" si="19"/>
        <v>0.66</v>
      </c>
      <c r="F82" s="54">
        <f t="shared" si="0"/>
        <v>4.7142857142857144</v>
      </c>
    </row>
    <row r="83" spans="1:6" ht="12.75" customHeight="1" x14ac:dyDescent="0.2">
      <c r="A83" s="55">
        <v>641</v>
      </c>
      <c r="B83" s="87" t="s">
        <v>208</v>
      </c>
      <c r="C83" s="52" t="s">
        <v>209</v>
      </c>
      <c r="D83" s="53">
        <f t="shared" ref="D83:E83" si="20">SUM(D84:D90)</f>
        <v>14</v>
      </c>
      <c r="E83" s="53">
        <f t="shared" si="20"/>
        <v>0.66</v>
      </c>
      <c r="F83" s="54">
        <f t="shared" si="0"/>
        <v>4.7142857142857144</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14</v>
      </c>
      <c r="E85" s="244">
        <v>0.66</v>
      </c>
      <c r="F85" s="54">
        <f t="shared" si="0"/>
        <v>4.7142857142857144</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80290</v>
      </c>
      <c r="E106" s="53">
        <f t="shared" si="23"/>
        <v>145150.06</v>
      </c>
      <c r="F106" s="54">
        <f t="shared" si="0"/>
        <v>180.7822393822394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80290</v>
      </c>
      <c r="E112" s="53">
        <f t="shared" si="25"/>
        <v>145150.06</v>
      </c>
      <c r="F112" s="54">
        <f t="shared" si="0"/>
        <v>180.7822393822394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80290</v>
      </c>
      <c r="E117" s="244">
        <v>145150.06</v>
      </c>
      <c r="F117" s="54">
        <f t="shared" si="0"/>
        <v>180.7822393822394</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16200</v>
      </c>
      <c r="E124" s="53">
        <f t="shared" si="27"/>
        <v>172513</v>
      </c>
      <c r="F124" s="54">
        <f t="shared" si="0"/>
        <v>1064.8950617283951</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2.8" x14ac:dyDescent="0.2">
      <c r="A128" s="55">
        <v>663</v>
      </c>
      <c r="B128" s="233" t="s">
        <v>298</v>
      </c>
      <c r="C128" s="52" t="s">
        <v>299</v>
      </c>
      <c r="D128" s="53">
        <f t="shared" ref="D128:E128" si="29">SUM(D129:D132)</f>
        <v>16200</v>
      </c>
      <c r="E128" s="53">
        <f t="shared" si="29"/>
        <v>172513</v>
      </c>
      <c r="F128" s="54">
        <f t="shared" si="0"/>
        <v>1064.8950617283951</v>
      </c>
    </row>
    <row r="129" spans="1:6" ht="12.75" customHeight="1" x14ac:dyDescent="0.2">
      <c r="A129" s="55">
        <v>6631</v>
      </c>
      <c r="B129" s="88" t="s">
        <v>300</v>
      </c>
      <c r="C129" s="52" t="s">
        <v>301</v>
      </c>
      <c r="D129" s="244">
        <v>16200</v>
      </c>
      <c r="E129" s="244">
        <v>172513</v>
      </c>
      <c r="F129" s="54">
        <f t="shared" si="0"/>
        <v>1064.8950617283951</v>
      </c>
    </row>
    <row r="130" spans="1:6" ht="12.75" customHeight="1" x14ac:dyDescent="0.2">
      <c r="A130" s="55">
        <v>6632</v>
      </c>
      <c r="B130" s="234" t="s">
        <v>302</v>
      </c>
      <c r="C130" s="52" t="s">
        <v>303</v>
      </c>
      <c r="D130" s="244"/>
      <c r="E130" s="244"/>
      <c r="F130" s="54" t="str">
        <f t="shared" si="0"/>
        <v>-</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697838</v>
      </c>
      <c r="E133" s="53">
        <f t="shared" si="30"/>
        <v>1309348.3500000001</v>
      </c>
      <c r="F133" s="54">
        <f t="shared" ref="F133:F223" si="31">IF(D133&lt;&gt;0,IF(E133/D133&gt;=100,"&gt;&gt;100",E133/D133*100),"-")</f>
        <v>187.62927069033216</v>
      </c>
    </row>
    <row r="134" spans="1:6" ht="22.8" x14ac:dyDescent="0.2">
      <c r="A134" s="55">
        <v>671</v>
      </c>
      <c r="B134" s="234" t="s">
        <v>310</v>
      </c>
      <c r="C134" s="52" t="s">
        <v>311</v>
      </c>
      <c r="D134" s="53">
        <f t="shared" ref="D134:E134" si="32">SUM(D135:D137)</f>
        <v>697838</v>
      </c>
      <c r="E134" s="53">
        <f t="shared" si="32"/>
        <v>1309348.3500000001</v>
      </c>
      <c r="F134" s="54">
        <f t="shared" si="31"/>
        <v>187.62927069033216</v>
      </c>
    </row>
    <row r="135" spans="1:6" ht="12.75" customHeight="1" x14ac:dyDescent="0.2">
      <c r="A135" s="55">
        <v>6711</v>
      </c>
      <c r="B135" s="87" t="s">
        <v>312</v>
      </c>
      <c r="C135" s="52" t="s">
        <v>313</v>
      </c>
      <c r="D135" s="244">
        <v>697838</v>
      </c>
      <c r="E135" s="244">
        <v>1309348.3500000001</v>
      </c>
      <c r="F135" s="54">
        <f t="shared" si="31"/>
        <v>187.62927069033216</v>
      </c>
    </row>
    <row r="136" spans="1:6" ht="22.8" x14ac:dyDescent="0.2">
      <c r="A136" s="55">
        <v>6712</v>
      </c>
      <c r="B136" s="234" t="s">
        <v>314</v>
      </c>
      <c r="C136" s="52" t="s">
        <v>315</v>
      </c>
      <c r="D136" s="244"/>
      <c r="E136" s="244"/>
      <c r="F136" s="54" t="str">
        <f t="shared" si="31"/>
        <v>-</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9768048</v>
      </c>
      <c r="E151" s="53">
        <f t="shared" si="35"/>
        <v>11115567.700000001</v>
      </c>
      <c r="F151" s="54">
        <f t="shared" si="31"/>
        <v>113.79517893441967</v>
      </c>
    </row>
    <row r="152" spans="1:6" ht="12.75" customHeight="1" x14ac:dyDescent="0.2">
      <c r="A152" s="55">
        <v>31</v>
      </c>
      <c r="B152" s="87" t="s">
        <v>345</v>
      </c>
      <c r="C152" s="52" t="s">
        <v>346</v>
      </c>
      <c r="D152" s="53">
        <f t="shared" ref="D152:E152" si="36">D153+D158+D159</f>
        <v>8903715</v>
      </c>
      <c r="E152" s="53">
        <f t="shared" si="36"/>
        <v>9750082.9399999995</v>
      </c>
      <c r="F152" s="54">
        <f t="shared" si="31"/>
        <v>109.50578427094757</v>
      </c>
    </row>
    <row r="153" spans="1:6" ht="12.75" customHeight="1" x14ac:dyDescent="0.2">
      <c r="A153" s="55">
        <v>311</v>
      </c>
      <c r="B153" s="87" t="s">
        <v>347</v>
      </c>
      <c r="C153" s="52" t="s">
        <v>348</v>
      </c>
      <c r="D153" s="53">
        <f t="shared" ref="D153:E153" si="37">SUM(D154:D157)</f>
        <v>7415502</v>
      </c>
      <c r="E153" s="53">
        <f t="shared" si="37"/>
        <v>8071138.3599999994</v>
      </c>
      <c r="F153" s="54">
        <f t="shared" si="31"/>
        <v>108.84142921140065</v>
      </c>
    </row>
    <row r="154" spans="1:6" ht="12.75" customHeight="1" x14ac:dyDescent="0.2">
      <c r="A154" s="55">
        <v>3111</v>
      </c>
      <c r="B154" s="87" t="s">
        <v>349</v>
      </c>
      <c r="C154" s="52" t="s">
        <v>350</v>
      </c>
      <c r="D154" s="244">
        <v>7412069</v>
      </c>
      <c r="E154" s="244">
        <v>8066417.3399999999</v>
      </c>
      <c r="F154" s="54">
        <f t="shared" si="31"/>
        <v>108.82814690473064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3433</v>
      </c>
      <c r="E156" s="244">
        <v>4721.0200000000004</v>
      </c>
      <c r="F156" s="54">
        <f t="shared" si="31"/>
        <v>137.51878823186718</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279214</v>
      </c>
      <c r="E158" s="244">
        <v>341620.24</v>
      </c>
      <c r="F158" s="54">
        <f t="shared" si="31"/>
        <v>122.35068442126827</v>
      </c>
    </row>
    <row r="159" spans="1:6" ht="12.75" customHeight="1" x14ac:dyDescent="0.2">
      <c r="A159" s="55">
        <v>313</v>
      </c>
      <c r="B159" s="87" t="s">
        <v>359</v>
      </c>
      <c r="C159" s="52" t="s">
        <v>360</v>
      </c>
      <c r="D159" s="53">
        <f t="shared" ref="D159:E159" si="38">SUM(D160:D162)</f>
        <v>1208999</v>
      </c>
      <c r="E159" s="53">
        <f t="shared" si="38"/>
        <v>1337324.3399999999</v>
      </c>
      <c r="F159" s="54">
        <f t="shared" si="31"/>
        <v>110.61418082231663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1206884</v>
      </c>
      <c r="E161" s="244">
        <v>1333300.67</v>
      </c>
      <c r="F161" s="54">
        <f t="shared" si="31"/>
        <v>110.4746330218977</v>
      </c>
    </row>
    <row r="162" spans="1:6" ht="12.75" customHeight="1" x14ac:dyDescent="0.2">
      <c r="A162" s="55">
        <v>3133</v>
      </c>
      <c r="B162" s="87" t="s">
        <v>364</v>
      </c>
      <c r="C162" s="52" t="s">
        <v>365</v>
      </c>
      <c r="D162" s="244">
        <v>2115</v>
      </c>
      <c r="E162" s="244">
        <v>4023.67</v>
      </c>
      <c r="F162" s="54">
        <f t="shared" si="31"/>
        <v>190.24444444444444</v>
      </c>
    </row>
    <row r="163" spans="1:6" ht="12.75" customHeight="1" x14ac:dyDescent="0.2">
      <c r="A163" s="55">
        <v>32</v>
      </c>
      <c r="B163" s="87" t="s">
        <v>366</v>
      </c>
      <c r="C163" s="52" t="s">
        <v>367</v>
      </c>
      <c r="D163" s="53">
        <f t="shared" ref="D163:E163" si="39">D164+D169+D177+D187+D188</f>
        <v>815831</v>
      </c>
      <c r="E163" s="53">
        <f t="shared" si="39"/>
        <v>1262144.7100000002</v>
      </c>
      <c r="F163" s="54">
        <f t="shared" si="31"/>
        <v>154.70663777179345</v>
      </c>
    </row>
    <row r="164" spans="1:6" ht="12.75" customHeight="1" x14ac:dyDescent="0.2">
      <c r="A164" s="55">
        <v>321</v>
      </c>
      <c r="B164" s="87" t="s">
        <v>368</v>
      </c>
      <c r="C164" s="52" t="s">
        <v>369</v>
      </c>
      <c r="D164" s="53">
        <f t="shared" ref="D164:E164" si="40">SUM(D165:D168)</f>
        <v>177517</v>
      </c>
      <c r="E164" s="53">
        <f t="shared" si="40"/>
        <v>300734.11</v>
      </c>
      <c r="F164" s="54">
        <f t="shared" si="31"/>
        <v>169.41144228440092</v>
      </c>
    </row>
    <row r="165" spans="1:6" ht="12.75" customHeight="1" x14ac:dyDescent="0.2">
      <c r="A165" s="55">
        <v>3211</v>
      </c>
      <c r="B165" s="87" t="s">
        <v>370</v>
      </c>
      <c r="C165" s="52" t="s">
        <v>371</v>
      </c>
      <c r="D165" s="244">
        <v>18918</v>
      </c>
      <c r="E165" s="244">
        <v>86801.84</v>
      </c>
      <c r="F165" s="54">
        <f t="shared" si="31"/>
        <v>458.83201184057515</v>
      </c>
    </row>
    <row r="166" spans="1:6" ht="12.75" customHeight="1" x14ac:dyDescent="0.2">
      <c r="A166" s="55">
        <v>3212</v>
      </c>
      <c r="B166" s="87" t="s">
        <v>372</v>
      </c>
      <c r="C166" s="52" t="s">
        <v>373</v>
      </c>
      <c r="D166" s="244">
        <v>125462</v>
      </c>
      <c r="E166" s="244">
        <v>137299.47</v>
      </c>
      <c r="F166" s="54">
        <f t="shared" si="31"/>
        <v>109.43510385614768</v>
      </c>
    </row>
    <row r="167" spans="1:6" ht="12.75" customHeight="1" x14ac:dyDescent="0.2">
      <c r="A167" s="55">
        <v>3213</v>
      </c>
      <c r="B167" s="87" t="s">
        <v>374</v>
      </c>
      <c r="C167" s="52" t="s">
        <v>375</v>
      </c>
      <c r="D167" s="244">
        <v>33137</v>
      </c>
      <c r="E167" s="244">
        <v>76632.800000000003</v>
      </c>
      <c r="F167" s="54">
        <f t="shared" si="31"/>
        <v>231.26052448924165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293516</v>
      </c>
      <c r="E169" s="53">
        <f t="shared" si="41"/>
        <v>349042.5</v>
      </c>
      <c r="F169" s="54">
        <f t="shared" si="31"/>
        <v>118.91770806361492</v>
      </c>
    </row>
    <row r="170" spans="1:6" ht="12.75" customHeight="1" x14ac:dyDescent="0.2">
      <c r="A170" s="55">
        <v>3221</v>
      </c>
      <c r="B170" s="87" t="s">
        <v>380</v>
      </c>
      <c r="C170" s="52" t="s">
        <v>381</v>
      </c>
      <c r="D170" s="244">
        <v>110418</v>
      </c>
      <c r="E170" s="244">
        <v>130518.45</v>
      </c>
      <c r="F170" s="54">
        <f t="shared" si="31"/>
        <v>118.20396131065587</v>
      </c>
    </row>
    <row r="171" spans="1:6" ht="12.75" customHeight="1" x14ac:dyDescent="0.2">
      <c r="A171" s="55">
        <v>3222</v>
      </c>
      <c r="B171" s="87" t="s">
        <v>382</v>
      </c>
      <c r="C171" s="52" t="s">
        <v>383</v>
      </c>
      <c r="D171" s="244">
        <v>15243</v>
      </c>
      <c r="E171" s="244">
        <v>20348.61</v>
      </c>
      <c r="F171" s="54">
        <f t="shared" si="31"/>
        <v>133.49478449124189</v>
      </c>
    </row>
    <row r="172" spans="1:6" ht="12.75" customHeight="1" x14ac:dyDescent="0.2">
      <c r="A172" s="55">
        <v>3223</v>
      </c>
      <c r="B172" s="87" t="s">
        <v>384</v>
      </c>
      <c r="C172" s="52" t="s">
        <v>385</v>
      </c>
      <c r="D172" s="244">
        <v>73868</v>
      </c>
      <c r="E172" s="244">
        <v>118792.68</v>
      </c>
      <c r="F172" s="54">
        <f t="shared" si="31"/>
        <v>160.81751231927223</v>
      </c>
    </row>
    <row r="173" spans="1:6" ht="12.75" customHeight="1" x14ac:dyDescent="0.2">
      <c r="A173" s="55">
        <v>3224</v>
      </c>
      <c r="B173" s="87" t="s">
        <v>386</v>
      </c>
      <c r="C173" s="52" t="s">
        <v>387</v>
      </c>
      <c r="D173" s="244">
        <v>11065</v>
      </c>
      <c r="E173" s="244">
        <v>11229.08</v>
      </c>
      <c r="F173" s="54">
        <f t="shared" si="31"/>
        <v>101.4828739267962</v>
      </c>
    </row>
    <row r="174" spans="1:6" ht="12.75" customHeight="1" x14ac:dyDescent="0.2">
      <c r="A174" s="55">
        <v>3225</v>
      </c>
      <c r="B174" s="87" t="s">
        <v>388</v>
      </c>
      <c r="C174" s="52" t="s">
        <v>389</v>
      </c>
      <c r="D174" s="244">
        <v>77070</v>
      </c>
      <c r="E174" s="244">
        <v>49946.9</v>
      </c>
      <c r="F174" s="54">
        <f t="shared" si="31"/>
        <v>64.807188270403529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5852</v>
      </c>
      <c r="E176" s="244">
        <v>18206.78</v>
      </c>
      <c r="F176" s="54">
        <f t="shared" si="31"/>
        <v>311.1206425153793</v>
      </c>
    </row>
    <row r="177" spans="1:6" ht="12.75" customHeight="1" x14ac:dyDescent="0.2">
      <c r="A177" s="55">
        <v>323</v>
      </c>
      <c r="B177" s="87" t="s">
        <v>394</v>
      </c>
      <c r="C177" s="52" t="s">
        <v>395</v>
      </c>
      <c r="D177" s="53">
        <f t="shared" ref="D177:E177" si="42">SUM(D178:D186)</f>
        <v>232295</v>
      </c>
      <c r="E177" s="53">
        <f t="shared" si="42"/>
        <v>396970.51000000007</v>
      </c>
      <c r="F177" s="54">
        <f t="shared" si="31"/>
        <v>170.89068210680387</v>
      </c>
    </row>
    <row r="178" spans="1:6" ht="12.75" customHeight="1" x14ac:dyDescent="0.2">
      <c r="A178" s="55">
        <v>3231</v>
      </c>
      <c r="B178" s="87" t="s">
        <v>396</v>
      </c>
      <c r="C178" s="52" t="s">
        <v>397</v>
      </c>
      <c r="D178" s="244">
        <v>12500</v>
      </c>
      <c r="E178" s="244">
        <v>175918.27</v>
      </c>
      <c r="F178" s="54">
        <f t="shared" si="31"/>
        <v>1407.3461600000001</v>
      </c>
    </row>
    <row r="179" spans="1:6" ht="12.75" customHeight="1" x14ac:dyDescent="0.2">
      <c r="A179" s="55">
        <v>3232</v>
      </c>
      <c r="B179" s="87" t="s">
        <v>398</v>
      </c>
      <c r="C179" s="52" t="s">
        <v>399</v>
      </c>
      <c r="D179" s="244">
        <v>48648</v>
      </c>
      <c r="E179" s="244">
        <v>32133.49</v>
      </c>
      <c r="F179" s="54">
        <f t="shared" si="31"/>
        <v>66.053054596283516</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33806</v>
      </c>
      <c r="E181" s="244">
        <v>43798.01</v>
      </c>
      <c r="F181" s="54">
        <f t="shared" si="31"/>
        <v>129.55691297402831</v>
      </c>
    </row>
    <row r="182" spans="1:6" ht="12.75" customHeight="1" x14ac:dyDescent="0.2">
      <c r="A182" s="55">
        <v>3235</v>
      </c>
      <c r="B182" s="87" t="s">
        <v>404</v>
      </c>
      <c r="C182" s="52" t="s">
        <v>405</v>
      </c>
      <c r="D182" s="244">
        <v>23100</v>
      </c>
      <c r="E182" s="244">
        <v>33650</v>
      </c>
      <c r="F182" s="54">
        <f t="shared" si="31"/>
        <v>145.67099567099567</v>
      </c>
    </row>
    <row r="183" spans="1:6" ht="12.75" customHeight="1" x14ac:dyDescent="0.2">
      <c r="A183" s="55">
        <v>3236</v>
      </c>
      <c r="B183" s="87" t="s">
        <v>406</v>
      </c>
      <c r="C183" s="52" t="s">
        <v>407</v>
      </c>
      <c r="D183" s="244">
        <v>21200</v>
      </c>
      <c r="E183" s="244">
        <v>36400</v>
      </c>
      <c r="F183" s="54">
        <f t="shared" si="31"/>
        <v>171.69811320754718</v>
      </c>
    </row>
    <row r="184" spans="1:6" ht="12.75" customHeight="1" x14ac:dyDescent="0.2">
      <c r="A184" s="55">
        <v>3237</v>
      </c>
      <c r="B184" s="87" t="s">
        <v>408</v>
      </c>
      <c r="C184" s="52" t="s">
        <v>409</v>
      </c>
      <c r="D184" s="244">
        <v>7856</v>
      </c>
      <c r="E184" s="244">
        <v>7266.84</v>
      </c>
      <c r="F184" s="54">
        <f t="shared" si="31"/>
        <v>92.500509164969444</v>
      </c>
    </row>
    <row r="185" spans="1:6" ht="12.75" customHeight="1" x14ac:dyDescent="0.2">
      <c r="A185" s="55">
        <v>3238</v>
      </c>
      <c r="B185" s="87" t="s">
        <v>410</v>
      </c>
      <c r="C185" s="52" t="s">
        <v>411</v>
      </c>
      <c r="D185" s="244">
        <v>25451</v>
      </c>
      <c r="E185" s="244">
        <v>27715</v>
      </c>
      <c r="F185" s="54">
        <f t="shared" si="31"/>
        <v>108.89552473380222</v>
      </c>
    </row>
    <row r="186" spans="1:6" ht="12.75" customHeight="1" x14ac:dyDescent="0.2">
      <c r="A186" s="55">
        <v>3239</v>
      </c>
      <c r="B186" s="87" t="s">
        <v>412</v>
      </c>
      <c r="C186" s="52" t="s">
        <v>413</v>
      </c>
      <c r="D186" s="244">
        <v>59734</v>
      </c>
      <c r="E186" s="244">
        <v>40088.9</v>
      </c>
      <c r="F186" s="54">
        <f t="shared" si="31"/>
        <v>67.112364817356948</v>
      </c>
    </row>
    <row r="187" spans="1:6" ht="12.75" customHeight="1" x14ac:dyDescent="0.2">
      <c r="A187" s="55">
        <v>324</v>
      </c>
      <c r="B187" s="87" t="s">
        <v>414</v>
      </c>
      <c r="C187" s="52" t="s">
        <v>415</v>
      </c>
      <c r="D187" s="244">
        <v>1200</v>
      </c>
      <c r="E187" s="244"/>
      <c r="F187" s="54">
        <f t="shared" si="31"/>
        <v>0</v>
      </c>
    </row>
    <row r="188" spans="1:6" ht="12.75" customHeight="1" x14ac:dyDescent="0.2">
      <c r="A188" s="55">
        <v>329</v>
      </c>
      <c r="B188" s="87" t="s">
        <v>416</v>
      </c>
      <c r="C188" s="52" t="s">
        <v>417</v>
      </c>
      <c r="D188" s="53">
        <f t="shared" ref="D188:E188" si="43">SUM(D189:D195)</f>
        <v>111303</v>
      </c>
      <c r="E188" s="53">
        <f t="shared" si="43"/>
        <v>215397.59000000003</v>
      </c>
      <c r="F188" s="54">
        <f t="shared" si="31"/>
        <v>193.52361571565908</v>
      </c>
    </row>
    <row r="189" spans="1:6" ht="12.75" customHeight="1" x14ac:dyDescent="0.2">
      <c r="A189" s="55">
        <v>3291</v>
      </c>
      <c r="B189" s="234" t="s">
        <v>418</v>
      </c>
      <c r="C189" s="52" t="s">
        <v>419</v>
      </c>
      <c r="D189" s="244">
        <v>13360</v>
      </c>
      <c r="E189" s="244">
        <v>6840</v>
      </c>
      <c r="F189" s="54">
        <f t="shared" si="31"/>
        <v>51.197604790419163</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4314</v>
      </c>
      <c r="E191" s="244">
        <v>13515.35</v>
      </c>
      <c r="F191" s="54">
        <f t="shared" si="31"/>
        <v>313.29044969865555</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11585</v>
      </c>
      <c r="E193" s="244">
        <v>10415</v>
      </c>
      <c r="F193" s="54">
        <f t="shared" si="31"/>
        <v>89.900733707380226</v>
      </c>
    </row>
    <row r="194" spans="1:6" ht="12.75" customHeight="1" x14ac:dyDescent="0.2">
      <c r="A194" s="55" t="s">
        <v>428</v>
      </c>
      <c r="B194" s="87" t="s">
        <v>429</v>
      </c>
      <c r="C194" s="52" t="s">
        <v>428</v>
      </c>
      <c r="D194" s="244">
        <v>56412</v>
      </c>
      <c r="E194" s="244">
        <v>76785</v>
      </c>
      <c r="F194" s="54">
        <f t="shared" si="31"/>
        <v>136.11465645607316</v>
      </c>
    </row>
    <row r="195" spans="1:6" ht="12.75" customHeight="1" x14ac:dyDescent="0.2">
      <c r="A195" s="55">
        <v>3299</v>
      </c>
      <c r="B195" s="87" t="s">
        <v>430</v>
      </c>
      <c r="C195" s="52" t="s">
        <v>431</v>
      </c>
      <c r="D195" s="244">
        <v>25382</v>
      </c>
      <c r="E195" s="244">
        <v>107592.24</v>
      </c>
      <c r="F195" s="54">
        <f t="shared" si="31"/>
        <v>423.89189189189187</v>
      </c>
    </row>
    <row r="196" spans="1:6" ht="12.75" customHeight="1" x14ac:dyDescent="0.2">
      <c r="A196" s="55">
        <v>34</v>
      </c>
      <c r="B196" s="234" t="s">
        <v>432</v>
      </c>
      <c r="C196" s="52" t="s">
        <v>433</v>
      </c>
      <c r="D196" s="53">
        <f t="shared" ref="D196:E196" si="44">D197+D202+D210</f>
        <v>47002</v>
      </c>
      <c r="E196" s="53">
        <f t="shared" si="44"/>
        <v>101340.05</v>
      </c>
      <c r="F196" s="54">
        <f t="shared" si="31"/>
        <v>215.60795285307012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47002</v>
      </c>
      <c r="E210" s="53">
        <f t="shared" si="47"/>
        <v>101340.05</v>
      </c>
      <c r="F210" s="54">
        <f t="shared" si="31"/>
        <v>215.60795285307012</v>
      </c>
    </row>
    <row r="211" spans="1:6" ht="12.75" customHeight="1" x14ac:dyDescent="0.2">
      <c r="A211" s="55">
        <v>3431</v>
      </c>
      <c r="B211" s="234" t="s">
        <v>462</v>
      </c>
      <c r="C211" s="52" t="s">
        <v>463</v>
      </c>
      <c r="D211" s="244">
        <v>4634</v>
      </c>
      <c r="E211" s="244">
        <v>6126.23</v>
      </c>
      <c r="F211" s="54">
        <f t="shared" si="31"/>
        <v>132.20176952956407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42368</v>
      </c>
      <c r="E213" s="244">
        <v>95213.82</v>
      </c>
      <c r="F213" s="54">
        <f t="shared" si="31"/>
        <v>224.73050415407857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1500</v>
      </c>
      <c r="E252" s="53">
        <f t="shared" si="63"/>
        <v>2000</v>
      </c>
      <c r="F252" s="54">
        <f t="shared" ref="F252:F258" si="64">IF(D252&lt;&gt;0,IF(E252/D252&gt;=100,"&gt;&gt;100",E252/D252*100),"-")</f>
        <v>133.33333333333331</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1500</v>
      </c>
      <c r="E259" s="53">
        <f t="shared" si="66"/>
        <v>2000</v>
      </c>
      <c r="F259" s="54">
        <f t="shared" ref="F259:F262" si="67">IF(D259&lt;&gt;0,IF(E259/D259&gt;=100,"&gt;&gt;100",E259/D259*100),"-")</f>
        <v>133.33333333333331</v>
      </c>
    </row>
    <row r="260" spans="1:6" ht="12.75" customHeight="1" x14ac:dyDescent="0.2">
      <c r="A260" s="55">
        <v>3721</v>
      </c>
      <c r="B260" s="87" t="s">
        <v>556</v>
      </c>
      <c r="C260" s="52" t="s">
        <v>557</v>
      </c>
      <c r="D260" s="244">
        <v>1500</v>
      </c>
      <c r="E260" s="244">
        <v>2000</v>
      </c>
      <c r="F260" s="54">
        <f t="shared" si="67"/>
        <v>133.33333333333331</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9768048</v>
      </c>
      <c r="E289" s="53">
        <f t="shared" si="79"/>
        <v>11115567.700000001</v>
      </c>
      <c r="F289" s="54">
        <f t="shared" si="76"/>
        <v>113.79517893441967</v>
      </c>
    </row>
    <row r="290" spans="1:6" ht="12.75" customHeight="1" x14ac:dyDescent="0.2">
      <c r="A290" s="55" t="s">
        <v>605</v>
      </c>
      <c r="B290" s="87" t="s">
        <v>616</v>
      </c>
      <c r="C290" s="52" t="s">
        <v>617</v>
      </c>
      <c r="D290" s="53">
        <f>IF(D6&gt;=D289,D6-D289,0)</f>
        <v>121109</v>
      </c>
      <c r="E290" s="53">
        <f>IF(E6&gt;=E289,E6-E289,0)</f>
        <v>442454.29999999888</v>
      </c>
      <c r="F290" s="54">
        <f t="shared" si="76"/>
        <v>365.33560676745651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2279747</v>
      </c>
      <c r="E292" s="244">
        <v>2400856.7999999998</v>
      </c>
      <c r="F292" s="54">
        <f t="shared" si="76"/>
        <v>105.31242282586619</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0</v>
      </c>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5" t="s">
        <v>630</v>
      </c>
      <c r="B297" s="356"/>
      <c r="C297" s="221"/>
      <c r="D297" s="60"/>
      <c r="E297" s="60"/>
      <c r="F297" s="61"/>
    </row>
    <row r="298" spans="1:6" ht="12.75" customHeight="1" x14ac:dyDescent="0.2">
      <c r="A298" s="55">
        <v>7</v>
      </c>
      <c r="B298" s="87" t="s">
        <v>631</v>
      </c>
      <c r="C298" s="52" t="s">
        <v>632</v>
      </c>
      <c r="D298" s="53">
        <f t="shared" ref="D298:E298" si="80">D299+D311+D344+D348</f>
        <v>1255</v>
      </c>
      <c r="E298" s="53">
        <f t="shared" si="80"/>
        <v>1255.93</v>
      </c>
      <c r="F298" s="54">
        <f t="shared" ref="F298:F418" si="81">IF(D298&lt;&gt;0,IF(E298/D298&gt;=100,"&gt;&gt;100",E298/D298*100),"-")</f>
        <v>100.07410358565738</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1255</v>
      </c>
      <c r="E311" s="53">
        <f t="shared" si="85"/>
        <v>1255.93</v>
      </c>
      <c r="F311" s="54">
        <f t="shared" si="81"/>
        <v>100.07410358565738</v>
      </c>
    </row>
    <row r="312" spans="1:6" ht="12.75" customHeight="1" x14ac:dyDescent="0.2">
      <c r="A312" s="55">
        <v>721</v>
      </c>
      <c r="B312" s="87" t="s">
        <v>659</v>
      </c>
      <c r="C312" s="52" t="s">
        <v>660</v>
      </c>
      <c r="D312" s="53">
        <f t="shared" ref="D312:E312" si="86">SUM(D313:D316)</f>
        <v>1255</v>
      </c>
      <c r="E312" s="53">
        <f t="shared" si="86"/>
        <v>1255.93</v>
      </c>
      <c r="F312" s="54">
        <f t="shared" si="81"/>
        <v>100.07410358565738</v>
      </c>
    </row>
    <row r="313" spans="1:6" ht="12.75" customHeight="1" x14ac:dyDescent="0.2">
      <c r="A313" s="55">
        <v>7211</v>
      </c>
      <c r="B313" s="87" t="s">
        <v>661</v>
      </c>
      <c r="C313" s="52" t="s">
        <v>662</v>
      </c>
      <c r="D313" s="244">
        <v>1255</v>
      </c>
      <c r="E313" s="244">
        <v>1255.93</v>
      </c>
      <c r="F313" s="54">
        <f t="shared" si="81"/>
        <v>100.07410358565738</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41779</v>
      </c>
      <c r="E350" s="53">
        <f t="shared" si="95"/>
        <v>529616.07000000007</v>
      </c>
      <c r="F350" s="54">
        <f t="shared" si="81"/>
        <v>1267.6609540678332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41779</v>
      </c>
      <c r="E363" s="53">
        <f t="shared" si="99"/>
        <v>10300.73</v>
      </c>
      <c r="F363" s="54">
        <f t="shared" si="81"/>
        <v>24.655281361449529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24192</v>
      </c>
      <c r="E369" s="53">
        <f t="shared" si="101"/>
        <v>0</v>
      </c>
      <c r="F369" s="54">
        <f t="shared" si="81"/>
        <v>0</v>
      </c>
    </row>
    <row r="370" spans="1:6" ht="12.75" customHeight="1" x14ac:dyDescent="0.2">
      <c r="A370" s="55">
        <v>4221</v>
      </c>
      <c r="B370" s="87" t="s">
        <v>671</v>
      </c>
      <c r="C370" s="52" t="s">
        <v>763</v>
      </c>
      <c r="D370" s="244">
        <v>24192</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17587</v>
      </c>
      <c r="E383" s="53">
        <f t="shared" si="103"/>
        <v>10300.73</v>
      </c>
      <c r="F383" s="54">
        <f t="shared" si="81"/>
        <v>58.570137033035763</v>
      </c>
    </row>
    <row r="384" spans="1:6" ht="12.75" customHeight="1" x14ac:dyDescent="0.2">
      <c r="A384" s="55">
        <v>4241</v>
      </c>
      <c r="B384" s="87" t="s">
        <v>780</v>
      </c>
      <c r="C384" s="52" t="s">
        <v>781</v>
      </c>
      <c r="D384" s="244">
        <v>17587</v>
      </c>
      <c r="E384" s="244">
        <v>10300.73</v>
      </c>
      <c r="F384" s="54">
        <f t="shared" si="81"/>
        <v>58.570137033035763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519315.34</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v>519315.34</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40524</v>
      </c>
      <c r="E408" s="53">
        <f t="shared" si="111"/>
        <v>528360.14</v>
      </c>
      <c r="F408" s="54">
        <f t="shared" si="81"/>
        <v>1303.8203040173726</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2126722</v>
      </c>
      <c r="E410" s="244">
        <v>2167246.0499999998</v>
      </c>
      <c r="F410" s="54">
        <f t="shared" si="81"/>
        <v>101.90547001441655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9890412</v>
      </c>
      <c r="E412" s="53">
        <f>E6+E298</f>
        <v>11559277.93</v>
      </c>
      <c r="F412" s="54">
        <f t="shared" si="81"/>
        <v>116.87357341635516</v>
      </c>
    </row>
    <row r="413" spans="1:6" ht="12.75" customHeight="1" x14ac:dyDescent="0.2">
      <c r="A413" s="55" t="s">
        <v>605</v>
      </c>
      <c r="B413" s="87" t="s">
        <v>828</v>
      </c>
      <c r="C413" s="52" t="s">
        <v>829</v>
      </c>
      <c r="D413" s="53">
        <f t="shared" ref="D413:E413" si="112">D289+D350</f>
        <v>9809827</v>
      </c>
      <c r="E413" s="53">
        <f t="shared" si="112"/>
        <v>11645183.770000001</v>
      </c>
      <c r="F413" s="54">
        <f t="shared" si="81"/>
        <v>118.70936939051016</v>
      </c>
    </row>
    <row r="414" spans="1:6" ht="12.75" customHeight="1" x14ac:dyDescent="0.2">
      <c r="A414" s="55" t="s">
        <v>605</v>
      </c>
      <c r="B414" s="87" t="s">
        <v>830</v>
      </c>
      <c r="C414" s="52" t="s">
        <v>831</v>
      </c>
      <c r="D414" s="53">
        <f t="shared" ref="D414:E414" si="113">IF(D412&gt;=D413,D412-D413,0)</f>
        <v>80585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85905.840000001714</v>
      </c>
      <c r="F415" s="54" t="str">
        <f t="shared" si="81"/>
        <v>-</v>
      </c>
    </row>
    <row r="416" spans="1:6" ht="12.75" customHeight="1" x14ac:dyDescent="0.2">
      <c r="A416" s="62" t="s">
        <v>834</v>
      </c>
      <c r="B416" s="234" t="s">
        <v>835</v>
      </c>
      <c r="C416" s="63" t="s">
        <v>836</v>
      </c>
      <c r="D416" s="53">
        <f t="shared" ref="D416:E416" si="115">IF(D292-D293+D409-D410&gt;=0,D292-D293+D409-D410,0)</f>
        <v>153025</v>
      </c>
      <c r="E416" s="53">
        <f t="shared" si="115"/>
        <v>233610.75</v>
      </c>
      <c r="F416" s="54">
        <f t="shared" si="81"/>
        <v>152.66181996405817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9890412</v>
      </c>
      <c r="E639" s="53">
        <f t="shared" si="180"/>
        <v>11559277.93</v>
      </c>
      <c r="F639" s="54">
        <f t="shared" si="119"/>
        <v>116.87357341635516</v>
      </c>
    </row>
    <row r="640" spans="1:6" ht="12.75" customHeight="1" x14ac:dyDescent="0.2">
      <c r="A640" s="55" t="s">
        <v>605</v>
      </c>
      <c r="B640" s="87" t="s">
        <v>1274</v>
      </c>
      <c r="C640" s="52" t="s">
        <v>1275</v>
      </c>
      <c r="D640" s="53">
        <f t="shared" ref="D640:E640" si="181">D413+D528</f>
        <v>9809827</v>
      </c>
      <c r="E640" s="53">
        <f t="shared" si="181"/>
        <v>11645183.770000001</v>
      </c>
      <c r="F640" s="54">
        <f t="shared" si="119"/>
        <v>118.70936939051016</v>
      </c>
    </row>
    <row r="641" spans="1:6" ht="12.75" customHeight="1" x14ac:dyDescent="0.2">
      <c r="A641" s="55" t="s">
        <v>605</v>
      </c>
      <c r="B641" s="87" t="s">
        <v>1276</v>
      </c>
      <c r="C641" s="52" t="s">
        <v>1277</v>
      </c>
      <c r="D641" s="53">
        <f t="shared" ref="D641:E641" si="182">IF(D639&gt;=D640,D639-D640,0)</f>
        <v>80585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85905.840000001714</v>
      </c>
      <c r="F642" s="54" t="str">
        <f t="shared" si="119"/>
        <v>-</v>
      </c>
    </row>
    <row r="643" spans="1:6" ht="22.8" x14ac:dyDescent="0.2">
      <c r="A643" s="62" t="s">
        <v>1280</v>
      </c>
      <c r="B643" s="87" t="s">
        <v>1281</v>
      </c>
      <c r="C643" s="63" t="s">
        <v>1280</v>
      </c>
      <c r="D643" s="53">
        <f t="shared" ref="D643:E643" si="184">IF(D416-D417+D637-D638&gt;=0,D416-D417+D637-D638,0)</f>
        <v>153025</v>
      </c>
      <c r="E643" s="53">
        <f t="shared" si="184"/>
        <v>233610.75</v>
      </c>
      <c r="F643" s="54">
        <f t="shared" si="119"/>
        <v>152.66181996405817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233610</v>
      </c>
      <c r="E645" s="53">
        <f t="shared" si="186"/>
        <v>147704.90999999829</v>
      </c>
      <c r="F645" s="54">
        <f t="shared" si="119"/>
        <v>63.227134968536568</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749154</v>
      </c>
      <c r="E647" s="245">
        <v>804932.24</v>
      </c>
      <c r="F647" s="59">
        <f t="shared" si="119"/>
        <v>107.44549718749417</v>
      </c>
    </row>
    <row r="648" spans="1:6" s="77" customFormat="1" ht="20.100000000000001" customHeight="1" x14ac:dyDescent="0.25">
      <c r="A648" s="355" t="s">
        <v>1290</v>
      </c>
      <c r="B648" s="356"/>
      <c r="C648" s="221"/>
      <c r="D648" s="60"/>
      <c r="E648" s="60"/>
      <c r="F648" s="61"/>
    </row>
    <row r="649" spans="1:6" ht="12.75" customHeight="1" x14ac:dyDescent="0.2">
      <c r="A649" s="55">
        <v>11</v>
      </c>
      <c r="B649" s="87" t="s">
        <v>1291</v>
      </c>
      <c r="C649" s="52" t="s">
        <v>1292</v>
      </c>
      <c r="D649" s="244">
        <v>300890</v>
      </c>
      <c r="E649" s="244">
        <v>267236.51</v>
      </c>
      <c r="F649" s="54">
        <f t="shared" ref="F649:F724" si="188">IF(D649&lt;&gt;0,IF(E649/D649&gt;=100,"&gt;&gt;100",E649/D649*100),"-")</f>
        <v>88.815351124995843</v>
      </c>
    </row>
    <row r="650" spans="1:6" ht="12.75" customHeight="1" x14ac:dyDescent="0.2">
      <c r="A650" s="55" t="s">
        <v>1293</v>
      </c>
      <c r="B650" s="87" t="s">
        <v>1294</v>
      </c>
      <c r="C650" s="52" t="s">
        <v>1293</v>
      </c>
      <c r="D650" s="244">
        <v>1211918</v>
      </c>
      <c r="E650" s="244">
        <v>2310838.2200000002</v>
      </c>
      <c r="F650" s="54">
        <f t="shared" si="188"/>
        <v>190.67612000151829</v>
      </c>
    </row>
    <row r="651" spans="1:6" ht="12.75" customHeight="1" x14ac:dyDescent="0.2">
      <c r="A651" s="55" t="s">
        <v>1295</v>
      </c>
      <c r="B651" s="87" t="s">
        <v>1296</v>
      </c>
      <c r="C651" s="52" t="s">
        <v>1295</v>
      </c>
      <c r="D651" s="244">
        <v>1245571</v>
      </c>
      <c r="E651" s="244">
        <v>2405742.2799999998</v>
      </c>
      <c r="F651" s="54">
        <f t="shared" si="188"/>
        <v>193.14372926151938</v>
      </c>
    </row>
    <row r="652" spans="1:6" ht="22.8" x14ac:dyDescent="0.2">
      <c r="A652" s="55">
        <v>11</v>
      </c>
      <c r="B652" s="87" t="s">
        <v>1297</v>
      </c>
      <c r="C652" s="52" t="s">
        <v>1298</v>
      </c>
      <c r="D652" s="53">
        <f t="shared" ref="D652:E652" si="189">+D649+D650-D651</f>
        <v>267237</v>
      </c>
      <c r="E652" s="53">
        <f t="shared" si="189"/>
        <v>172332.45000000065</v>
      </c>
      <c r="F652" s="54">
        <f t="shared" si="188"/>
        <v>64.486747718317687</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69</v>
      </c>
      <c r="E654" s="266">
        <v>73</v>
      </c>
      <c r="F654" s="54">
        <f t="shared" si="188"/>
        <v>105.79710144927536</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56</v>
      </c>
      <c r="E656" s="266">
        <v>58</v>
      </c>
      <c r="F656" s="54">
        <f t="shared" si="188"/>
        <v>103.57142857142858</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12810</v>
      </c>
      <c r="E669" s="244"/>
      <c r="F669" s="54">
        <f t="shared" si="188"/>
        <v>0</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8922903</v>
      </c>
      <c r="E675" s="244">
        <v>9898702.5700000003</v>
      </c>
      <c r="F675" s="54">
        <f t="shared" si="188"/>
        <v>110.93589799194277</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13396</v>
      </c>
      <c r="E677" s="244">
        <v>10195</v>
      </c>
      <c r="F677" s="54">
        <f t="shared" si="188"/>
        <v>76.104807405195587</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73118</v>
      </c>
      <c r="E694" s="244">
        <v>22112.36</v>
      </c>
      <c r="F694" s="54">
        <f t="shared" si="188"/>
        <v>30.24201974889904</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v>72588</v>
      </c>
      <c r="E697" s="314">
        <v>0</v>
      </c>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77700</v>
      </c>
      <c r="E710" s="244">
        <v>80400.08</v>
      </c>
      <c r="F710" s="54">
        <f t="shared" si="188"/>
        <v>103.47500643500645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7406</v>
      </c>
      <c r="E717" s="244">
        <v>36746.18</v>
      </c>
      <c r="F717" s="54">
        <f t="shared" si="188"/>
        <v>496.16770186335407</v>
      </c>
    </row>
    <row r="718" spans="1:6" ht="12.75" customHeight="1" x14ac:dyDescent="0.2">
      <c r="A718" s="55">
        <v>32121</v>
      </c>
      <c r="B718" s="87" t="s">
        <v>1412</v>
      </c>
      <c r="C718" s="52" t="s">
        <v>1413</v>
      </c>
      <c r="D718" s="244">
        <v>125462</v>
      </c>
      <c r="E718" s="244">
        <v>137299.47</v>
      </c>
      <c r="F718" s="54">
        <f t="shared" si="188"/>
        <v>109.43510385614768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13110</v>
      </c>
      <c r="E720" s="244">
        <v>28800</v>
      </c>
      <c r="F720" s="54">
        <f t="shared" si="188"/>
        <v>219.67963386727689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3806</v>
      </c>
      <c r="E722" s="244">
        <v>4021.46</v>
      </c>
      <c r="F722" s="54">
        <f t="shared" si="188"/>
        <v>105.66106148187073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1500</v>
      </c>
      <c r="E823" s="244">
        <v>2000</v>
      </c>
      <c r="F823" s="54">
        <f t="shared" si="190"/>
        <v>133.33333333333331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D247" sqref="D24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5">
      <c r="A3" s="301" t="s">
        <v>48</v>
      </c>
      <c r="B3" s="302" t="s">
        <v>40</v>
      </c>
      <c r="C3" s="303" t="s">
        <v>41</v>
      </c>
      <c r="D3" s="304" t="s">
        <v>1963</v>
      </c>
      <c r="E3" s="302" t="s">
        <v>1964</v>
      </c>
      <c r="F3" s="305" t="s">
        <v>51</v>
      </c>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5526072</v>
      </c>
      <c r="E6" s="231">
        <f t="shared" si="0"/>
        <v>6406129.5700000003</v>
      </c>
      <c r="F6" s="232">
        <f t="shared" ref="F6:F260" si="1">IF(D6&gt;0,IF(E6/D6&gt;=100,"&gt;&gt;100",E6/D6*100),"-")</f>
        <v>115.92555381109766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4372580</v>
      </c>
      <c r="E7" s="106">
        <f t="shared" si="2"/>
        <v>5355760.17</v>
      </c>
      <c r="F7" s="95">
        <f t="shared" si="1"/>
        <v>122.48512708744038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1481200</v>
      </c>
      <c r="E8" s="106">
        <f>E9+E10-E11</f>
        <v>1481200.88</v>
      </c>
      <c r="F8" s="95">
        <f t="shared" si="1"/>
        <v>100.00005941128813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1481200</v>
      </c>
      <c r="E9" s="249">
        <v>1481200.88</v>
      </c>
      <c r="F9" s="95">
        <f t="shared" si="1"/>
        <v>100.00005941128813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2891380</v>
      </c>
      <c r="E12" s="106">
        <f t="shared" si="3"/>
        <v>3874559.2899999996</v>
      </c>
      <c r="F12" s="95">
        <f t="shared" si="1"/>
        <v>134.00380752443468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2693923</v>
      </c>
      <c r="E13" s="106">
        <f t="shared" si="4"/>
        <v>2661693.5499999998</v>
      </c>
      <c r="F13" s="95">
        <f t="shared" si="1"/>
        <v>98.803623934314373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5913228</v>
      </c>
      <c r="E15" s="249">
        <v>5913227.7599999998</v>
      </c>
      <c r="F15" s="95">
        <f t="shared" si="1"/>
        <v>99.999995941303126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3219305</v>
      </c>
      <c r="E18" s="249">
        <v>3251534.21</v>
      </c>
      <c r="F18" s="95">
        <f t="shared" si="1"/>
        <v>101.00112322380141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37066</v>
      </c>
      <c r="E19" s="106">
        <f t="shared" si="5"/>
        <v>1121339.7799999998</v>
      </c>
      <c r="F19" s="95">
        <f t="shared" si="1"/>
        <v>3025.2516592025031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1031105</v>
      </c>
      <c r="E20" s="249">
        <v>987605.07</v>
      </c>
      <c r="F20" s="95">
        <f t="shared" si="1"/>
        <v>95.781231785317686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79788</v>
      </c>
      <c r="E21" s="249">
        <v>60922.75</v>
      </c>
      <c r="F21" s="95">
        <f t="shared" si="1"/>
        <v>76.355780317842274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49585</v>
      </c>
      <c r="E22" s="249">
        <v>1232164.6000000001</v>
      </c>
      <c r="F22" s="95">
        <f t="shared" si="1"/>
        <v>2484.9543208631644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7299</v>
      </c>
      <c r="E23" s="249">
        <v>7298.65</v>
      </c>
      <c r="F23" s="95">
        <f t="shared" si="1"/>
        <v>99.99520482257843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48529</v>
      </c>
      <c r="E25" s="249">
        <v>48529.38</v>
      </c>
      <c r="F25" s="95">
        <f t="shared" si="1"/>
        <v>100.00078303694697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1179240</v>
      </c>
      <c r="E28" s="249">
        <v>1215180.67</v>
      </c>
      <c r="F28" s="95">
        <f t="shared" si="1"/>
        <v>103.04778247006546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160391</v>
      </c>
      <c r="E35" s="106">
        <f t="shared" si="7"/>
        <v>91525.959999999963</v>
      </c>
      <c r="F35" s="95">
        <f t="shared" si="1"/>
        <v>57.064274179972671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374485</v>
      </c>
      <c r="E36" s="249">
        <v>380537.54</v>
      </c>
      <c r="F36" s="95">
        <f t="shared" si="1"/>
        <v>101.61623028959769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4400</v>
      </c>
      <c r="E37" s="249">
        <v>4400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218494</v>
      </c>
      <c r="E40" s="249">
        <v>293411.58</v>
      </c>
      <c r="F40" s="95">
        <f t="shared" si="1"/>
        <v>134.28816351936439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624274</v>
      </c>
      <c r="E54" s="249">
        <v>650736.68999999994</v>
      </c>
      <c r="F54" s="95">
        <f t="shared" si="1"/>
        <v>104.23895436939547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624274</v>
      </c>
      <c r="E55" s="249">
        <v>650736.68999999994</v>
      </c>
      <c r="F55" s="95">
        <f t="shared" si="1"/>
        <v>104.23895436939547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1153492</v>
      </c>
      <c r="E68" s="106">
        <f t="shared" si="13"/>
        <v>1050369.3999999999</v>
      </c>
      <c r="F68" s="95">
        <f t="shared" si="1"/>
        <v>91.059964004951908</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267237</v>
      </c>
      <c r="E69" s="106">
        <f t="shared" si="14"/>
        <v>172332.45</v>
      </c>
      <c r="F69" s="95">
        <f t="shared" si="1"/>
        <v>64.486747718317446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266077</v>
      </c>
      <c r="E70" s="106">
        <f t="shared" si="15"/>
        <v>172332.45</v>
      </c>
      <c r="F70" s="95">
        <f t="shared" si="1"/>
        <v>64.767886739552836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266077</v>
      </c>
      <c r="E72" s="249">
        <v>172332.45</v>
      </c>
      <c r="F72" s="95">
        <f t="shared" si="1"/>
        <v>64.767886739552836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1160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2086</v>
      </c>
      <c r="B78" s="88" t="s">
        <v>2087</v>
      </c>
      <c r="C78" s="94" t="s">
        <v>2086</v>
      </c>
      <c r="D78" s="106">
        <f>D79+SUM(D82:D84)-D85+D86</f>
        <v>137101</v>
      </c>
      <c r="E78" s="106">
        <f>E79+SUM(E82:E84)-E85+E86</f>
        <v>73104.710000000006</v>
      </c>
      <c r="F78" s="95">
        <f t="shared" si="1"/>
        <v>53.321791963588893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137101</v>
      </c>
      <c r="E86" s="249">
        <v>73104.710000000006</v>
      </c>
      <c r="F86" s="95">
        <f t="shared" si="1"/>
        <v>53.321791963588893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749154</v>
      </c>
      <c r="E170" s="106">
        <f t="shared" si="29"/>
        <v>804932.24</v>
      </c>
      <c r="F170" s="95">
        <f t="shared" si="1"/>
        <v>107.44549718749417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0</v>
      </c>
      <c r="E171" s="249">
        <v>2500.16</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749154</v>
      </c>
      <c r="E173" s="249">
        <v>802432.08</v>
      </c>
      <c r="F173" s="95">
        <f t="shared" si="1"/>
        <v>107.11176607212936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5526072</v>
      </c>
      <c r="E175" s="106">
        <f t="shared" si="30"/>
        <v>6406129.5700000003</v>
      </c>
      <c r="F175" s="95">
        <f t="shared" si="1"/>
        <v>115.92555381109766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919881</v>
      </c>
      <c r="E176" s="106">
        <f t="shared" si="31"/>
        <v>902664.49</v>
      </c>
      <c r="F176" s="95">
        <f t="shared" si="1"/>
        <v>98.128398129758082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919881</v>
      </c>
      <c r="E177" s="106">
        <f t="shared" si="32"/>
        <v>902664.49</v>
      </c>
      <c r="F177" s="95">
        <f t="shared" si="1"/>
        <v>98.128398129758082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749080</v>
      </c>
      <c r="E178" s="249">
        <v>802432.08</v>
      </c>
      <c r="F178" s="95">
        <f t="shared" si="1"/>
        <v>107.1223474128264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30206</v>
      </c>
      <c r="E179" s="249">
        <v>20986.77</v>
      </c>
      <c r="F179" s="95">
        <f t="shared" si="1"/>
        <v>69.478812156525194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375</v>
      </c>
      <c r="E180" s="106">
        <f t="shared" si="33"/>
        <v>451.46</v>
      </c>
      <c r="F180" s="95">
        <f t="shared" si="1"/>
        <v>120.38933333333333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375</v>
      </c>
      <c r="E183" s="249">
        <v>451.46</v>
      </c>
      <c r="F183" s="95">
        <f t="shared" si="1"/>
        <v>120.38933333333333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2000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140220</v>
      </c>
      <c r="E188" s="249">
        <v>76794.179999999993</v>
      </c>
      <c r="F188" s="95">
        <f t="shared" si="1"/>
        <v>54.76692340607616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4606191</v>
      </c>
      <c r="E237" s="106">
        <f t="shared" si="41"/>
        <v>5503465.0800000001</v>
      </c>
      <c r="F237" s="95">
        <f t="shared" si="1"/>
        <v>119.47974107022483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4372581</v>
      </c>
      <c r="E238" s="106">
        <f t="shared" si="42"/>
        <v>5355760.17</v>
      </c>
      <c r="F238" s="95">
        <f t="shared" si="1"/>
        <v>122.48509907535161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4372581</v>
      </c>
      <c r="E239" s="106">
        <f t="shared" si="43"/>
        <v>5355760.17</v>
      </c>
      <c r="F239" s="95">
        <f t="shared" si="1"/>
        <v>122.48509907535161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4372581</v>
      </c>
      <c r="E240" s="249">
        <v>4194253.74</v>
      </c>
      <c r="F240" s="95">
        <f t="shared" si="1"/>
        <v>95.921693388870338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0</v>
      </c>
      <c r="E241" s="249">
        <v>1161506.43</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233610</v>
      </c>
      <c r="E245" s="106">
        <f t="shared" si="45"/>
        <v>147704.91000000015</v>
      </c>
      <c r="F245" s="95">
        <f t="shared" si="1"/>
        <v>63.227134968537371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2400856</v>
      </c>
      <c r="E246" s="106">
        <f t="shared" si="46"/>
        <v>2843311.1</v>
      </c>
      <c r="F246" s="95">
        <f t="shared" si="1"/>
        <v>118.4290561366446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2400856</v>
      </c>
      <c r="E247" s="249">
        <v>2843311.1</v>
      </c>
      <c r="F247" s="95">
        <f t="shared" si="1"/>
        <v>118.4290561366446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2167246</v>
      </c>
      <c r="E250" s="106">
        <f t="shared" si="47"/>
        <v>2695606.19</v>
      </c>
      <c r="F250" s="95">
        <f t="shared" si="1"/>
        <v>124.37933626362674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2167246</v>
      </c>
      <c r="E252" s="249">
        <v>2695606.19</v>
      </c>
      <c r="F252" s="95">
        <f t="shared" si="1"/>
        <v>124.37933626362674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217647</v>
      </c>
      <c r="E259" s="106">
        <f t="shared" si="49"/>
        <v>217646.9</v>
      </c>
      <c r="F259" s="95">
        <f t="shared" si="1"/>
        <v>99.999954054041623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217647</v>
      </c>
      <c r="E260" s="250">
        <v>217646.9</v>
      </c>
      <c r="F260" s="99">
        <f t="shared" si="1"/>
        <v>99.999954054041623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137101</v>
      </c>
      <c r="E268" s="249">
        <v>73104.710000000006</v>
      </c>
      <c r="F268" s="95">
        <f t="shared" si="50"/>
        <v>53.321791963588893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919881</v>
      </c>
      <c r="E287" s="249">
        <v>902664.49</v>
      </c>
      <c r="F287" s="95">
        <f t="shared" si="50"/>
        <v>98.128398129758082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3119</v>
      </c>
      <c r="E298" s="249">
        <v>3689.47</v>
      </c>
      <c r="F298" s="95">
        <f t="shared" si="50"/>
        <v>118.29015710163513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137101</v>
      </c>
      <c r="E302" s="249">
        <v>73104.710000000006</v>
      </c>
      <c r="F302" s="95">
        <f t="shared" si="50"/>
        <v>53.321791963588893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7" sqref="E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5">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2729</v>
      </c>
      <c r="B114" s="87" t="s">
        <v>2730</v>
      </c>
      <c r="C114" s="185" t="s">
        <v>2729</v>
      </c>
      <c r="D114" s="83">
        <f t="shared" ref="D114:E114" si="22">D115+D118+D121+D122+SUM(D125:D128)</f>
        <v>9809827</v>
      </c>
      <c r="E114" s="83">
        <f t="shared" si="22"/>
        <v>11645183.77</v>
      </c>
      <c r="F114" s="65">
        <f t="shared" si="1"/>
        <v>118.70936939051013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2737</v>
      </c>
      <c r="B118" s="87" t="s">
        <v>2738</v>
      </c>
      <c r="C118" s="185" t="s">
        <v>2737</v>
      </c>
      <c r="D118" s="83">
        <f t="shared" ref="D118:E118" si="24">SUM(D119:D120)</f>
        <v>9809827</v>
      </c>
      <c r="E118" s="83">
        <f t="shared" si="24"/>
        <v>11645183.77</v>
      </c>
      <c r="F118" s="65">
        <f t="shared" si="1"/>
        <v>118.70936939051013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2741</v>
      </c>
      <c r="B120" s="87" t="s">
        <v>2742</v>
      </c>
      <c r="C120" s="185" t="s">
        <v>2741</v>
      </c>
      <c r="D120" s="251">
        <v>9809827</v>
      </c>
      <c r="E120" s="251">
        <v>11645183.77</v>
      </c>
      <c r="F120" s="65">
        <f t="shared" si="1"/>
        <v>118.70936939051013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2782</v>
      </c>
      <c r="C141" s="186" t="s">
        <v>2783</v>
      </c>
      <c r="D141" s="108">
        <f t="shared" ref="D141:E141" si="28">D5+D22+D28+D35+D75+D82+D89+D107+D114+D129</f>
        <v>9809827</v>
      </c>
      <c r="E141" s="108">
        <f t="shared" si="28"/>
        <v>11645183.77</v>
      </c>
      <c r="F141" s="84">
        <f t="shared" si="1"/>
        <v>118.70936939051013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11" sqref="E11"/>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2787</v>
      </c>
      <c r="B5" s="111" t="s">
        <v>2788</v>
      </c>
      <c r="C5" s="112" t="s">
        <v>2787</v>
      </c>
      <c r="D5" s="81">
        <f t="shared" ref="D5:E5" si="0">D6+D22</f>
        <v>0</v>
      </c>
      <c r="E5" s="109">
        <f t="shared" si="0"/>
        <v>703323.01</v>
      </c>
      <c r="F5" s="37"/>
      <c r="G5" s="37"/>
      <c r="H5" s="37"/>
      <c r="I5" s="37"/>
      <c r="J5" s="37"/>
      <c r="K5" s="37"/>
      <c r="L5" s="37"/>
      <c r="M5" s="37"/>
      <c r="N5" s="37"/>
      <c r="O5" s="37"/>
      <c r="P5" s="37"/>
      <c r="Q5" s="37"/>
      <c r="R5" s="37"/>
      <c r="S5" s="37"/>
      <c r="T5" s="37"/>
      <c r="U5" s="37"/>
      <c r="V5" s="37"/>
    </row>
    <row r="6" spans="1:25" ht="13.5" customHeight="1" x14ac:dyDescent="0.25">
      <c r="A6" s="211" t="s">
        <v>2789</v>
      </c>
      <c r="B6" s="113" t="s">
        <v>2790</v>
      </c>
      <c r="C6" s="94" t="s">
        <v>2789</v>
      </c>
      <c r="D6" s="83">
        <f t="shared" ref="D6:E6" si="1">D7+D14</f>
        <v>0</v>
      </c>
      <c r="E6" s="110">
        <f t="shared" si="1"/>
        <v>703323.01</v>
      </c>
      <c r="F6" s="37"/>
      <c r="G6" s="37"/>
      <c r="H6" s="37"/>
      <c r="I6" s="37"/>
      <c r="J6" s="37"/>
      <c r="K6" s="37"/>
      <c r="L6" s="37"/>
      <c r="M6" s="37"/>
      <c r="N6" s="37"/>
      <c r="O6" s="37"/>
      <c r="P6" s="37"/>
      <c r="Q6" s="37"/>
      <c r="R6" s="37"/>
      <c r="S6" s="37"/>
      <c r="T6" s="37"/>
      <c r="U6" s="37"/>
      <c r="V6" s="37"/>
    </row>
    <row r="7" spans="1:25" ht="13.2" x14ac:dyDescent="0.25">
      <c r="A7" s="211" t="s">
        <v>605</v>
      </c>
      <c r="B7" s="113" t="s">
        <v>2791</v>
      </c>
      <c r="C7" s="94" t="s">
        <v>2792</v>
      </c>
      <c r="D7" s="83">
        <f t="shared" ref="D7:E7" si="2">SUM(D8:D13)</f>
        <v>0</v>
      </c>
      <c r="E7" s="110">
        <f t="shared" si="2"/>
        <v>703323.01</v>
      </c>
      <c r="F7" s="37"/>
      <c r="G7" s="37"/>
      <c r="H7" s="37"/>
      <c r="I7" s="37"/>
      <c r="J7" s="37"/>
      <c r="K7" s="37"/>
      <c r="L7" s="37"/>
      <c r="M7" s="37"/>
      <c r="N7" s="37"/>
      <c r="O7" s="37"/>
      <c r="P7" s="37"/>
      <c r="Q7" s="37"/>
      <c r="R7" s="37"/>
      <c r="S7" s="37"/>
      <c r="T7" s="37"/>
      <c r="U7" s="37"/>
      <c r="V7" s="37"/>
    </row>
    <row r="8" spans="1:25" ht="13.5" customHeight="1" x14ac:dyDescent="0.25">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2795</v>
      </c>
      <c r="C9" s="94" t="s">
        <v>2796</v>
      </c>
      <c r="D9" s="251"/>
      <c r="E9" s="252">
        <v>703323.01</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9" sqref="D79"/>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2857</v>
      </c>
      <c r="C5" s="187" t="s">
        <v>2858</v>
      </c>
      <c r="D5" s="257">
        <v>919880.86</v>
      </c>
      <c r="E5" s="37"/>
      <c r="F5" s="37"/>
      <c r="G5" s="37"/>
      <c r="H5" s="37"/>
      <c r="I5" s="37"/>
      <c r="J5" s="37"/>
      <c r="K5" s="37"/>
      <c r="L5" s="37"/>
      <c r="M5" s="37"/>
      <c r="N5" s="37"/>
      <c r="O5" s="37"/>
      <c r="P5" s="37"/>
      <c r="Q5" s="37"/>
      <c r="R5" s="37"/>
      <c r="S5" s="37"/>
      <c r="T5" s="37"/>
      <c r="U5" s="37"/>
    </row>
    <row r="6" spans="1:24" ht="24" x14ac:dyDescent="0.25">
      <c r="A6" s="116"/>
      <c r="B6" s="117" t="s">
        <v>2859</v>
      </c>
      <c r="C6" s="188" t="s">
        <v>2860</v>
      </c>
      <c r="D6" s="40">
        <f>D7+D8+D17+D18</f>
        <v>11238155.720000001</v>
      </c>
      <c r="E6" s="37"/>
      <c r="F6" s="37"/>
      <c r="G6" s="37"/>
      <c r="H6" s="37"/>
      <c r="I6" s="37"/>
      <c r="J6" s="37"/>
      <c r="K6" s="37"/>
      <c r="L6" s="37"/>
      <c r="M6" s="37"/>
      <c r="N6" s="37"/>
      <c r="O6" s="37"/>
      <c r="P6" s="37"/>
      <c r="Q6" s="37"/>
      <c r="R6" s="37"/>
      <c r="S6" s="37"/>
      <c r="T6" s="37"/>
      <c r="U6" s="37"/>
    </row>
    <row r="7" spans="1:24" ht="12.75" customHeight="1" x14ac:dyDescent="0.25">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5">
      <c r="A8" s="116" t="s">
        <v>2268</v>
      </c>
      <c r="B8" s="117" t="s">
        <v>2863</v>
      </c>
      <c r="C8" s="188" t="s">
        <v>2864</v>
      </c>
      <c r="D8" s="40">
        <f>SUM(D9:D16)</f>
        <v>11238155.720000001</v>
      </c>
      <c r="E8" s="37"/>
      <c r="F8" s="37"/>
      <c r="G8" s="37"/>
      <c r="H8" s="37"/>
      <c r="I8" s="37"/>
      <c r="J8" s="37"/>
      <c r="K8" s="37"/>
      <c r="L8" s="37"/>
      <c r="M8" s="37"/>
      <c r="N8" s="37"/>
      <c r="O8" s="37"/>
      <c r="P8" s="37"/>
      <c r="Q8" s="37"/>
      <c r="R8" s="37"/>
      <c r="S8" s="37"/>
      <c r="T8" s="37"/>
      <c r="U8" s="37"/>
    </row>
    <row r="9" spans="1:24" ht="12.75" customHeight="1" x14ac:dyDescent="0.25">
      <c r="A9" s="86" t="s">
        <v>2270</v>
      </c>
      <c r="B9" s="87" t="s">
        <v>2271</v>
      </c>
      <c r="C9" s="188" t="s">
        <v>2865</v>
      </c>
      <c r="D9" s="258">
        <v>9851339.5</v>
      </c>
      <c r="E9" s="37"/>
      <c r="F9" s="37"/>
      <c r="G9" s="37"/>
      <c r="H9" s="37"/>
      <c r="I9" s="37"/>
      <c r="J9" s="37"/>
      <c r="K9" s="37"/>
      <c r="L9" s="37"/>
      <c r="M9" s="37"/>
      <c r="N9" s="37"/>
      <c r="O9" s="37"/>
      <c r="P9" s="37"/>
      <c r="Q9" s="37"/>
      <c r="R9" s="37"/>
      <c r="S9" s="37"/>
      <c r="T9" s="37"/>
      <c r="U9" s="37"/>
    </row>
    <row r="10" spans="1:24" ht="12.75" customHeight="1" x14ac:dyDescent="0.25">
      <c r="A10" s="86" t="s">
        <v>2272</v>
      </c>
      <c r="B10" s="87" t="s">
        <v>2273</v>
      </c>
      <c r="C10" s="188" t="s">
        <v>2866</v>
      </c>
      <c r="D10" s="258">
        <v>1223314.7</v>
      </c>
      <c r="E10" s="37"/>
      <c r="F10" s="37"/>
      <c r="G10" s="37"/>
      <c r="H10" s="37"/>
      <c r="I10" s="37"/>
      <c r="J10" s="37"/>
      <c r="K10" s="37"/>
      <c r="L10" s="37"/>
      <c r="M10" s="37"/>
      <c r="N10" s="37"/>
      <c r="O10" s="37"/>
      <c r="P10" s="37"/>
      <c r="Q10" s="37"/>
      <c r="R10" s="37"/>
      <c r="S10" s="37"/>
      <c r="T10" s="37"/>
      <c r="U10" s="37"/>
    </row>
    <row r="11" spans="1:24" ht="12.75" customHeight="1" x14ac:dyDescent="0.25">
      <c r="A11" s="86" t="s">
        <v>2274</v>
      </c>
      <c r="B11" s="87" t="s">
        <v>2867</v>
      </c>
      <c r="C11" s="188" t="s">
        <v>2868</v>
      </c>
      <c r="D11" s="258">
        <v>101340.05</v>
      </c>
      <c r="E11" s="37"/>
      <c r="F11" s="37"/>
      <c r="G11" s="37"/>
      <c r="H11" s="37"/>
      <c r="I11" s="37"/>
      <c r="J11" s="37"/>
      <c r="K11" s="37"/>
      <c r="L11" s="37"/>
      <c r="M11" s="37"/>
      <c r="N11" s="37"/>
      <c r="O11" s="37"/>
      <c r="P11" s="37"/>
      <c r="Q11" s="37"/>
      <c r="R11" s="37"/>
      <c r="S11" s="37"/>
      <c r="T11" s="37"/>
      <c r="U11" s="37"/>
    </row>
    <row r="12" spans="1:24" ht="12.75" customHeight="1" x14ac:dyDescent="0.25">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13.2" x14ac:dyDescent="0.25">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2286</v>
      </c>
      <c r="B14" s="87" t="s">
        <v>2287</v>
      </c>
      <c r="C14" s="188" t="s">
        <v>2872</v>
      </c>
      <c r="D14" s="258">
        <v>2000</v>
      </c>
      <c r="E14" s="37"/>
      <c r="F14" s="37"/>
      <c r="G14" s="37"/>
      <c r="H14" s="37"/>
      <c r="I14" s="37"/>
      <c r="J14" s="37"/>
      <c r="K14" s="37"/>
      <c r="L14" s="37"/>
      <c r="M14" s="37"/>
      <c r="N14" s="37"/>
      <c r="O14" s="37"/>
      <c r="P14" s="37"/>
      <c r="Q14" s="37"/>
      <c r="R14" s="37"/>
      <c r="S14" s="37"/>
      <c r="T14" s="37"/>
      <c r="U14" s="37"/>
    </row>
    <row r="15" spans="1:24" ht="12.75" customHeight="1" x14ac:dyDescent="0.25">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2290</v>
      </c>
      <c r="B16" s="87" t="s">
        <v>2291</v>
      </c>
      <c r="C16" s="188" t="s">
        <v>2874</v>
      </c>
      <c r="D16" s="258">
        <v>60161.47</v>
      </c>
      <c r="E16" s="37"/>
      <c r="F16" s="37"/>
      <c r="G16" s="37"/>
      <c r="H16" s="37"/>
      <c r="I16" s="37"/>
      <c r="J16" s="37"/>
      <c r="K16" s="37"/>
      <c r="L16" s="37"/>
      <c r="M16" s="37"/>
      <c r="N16" s="37"/>
      <c r="O16" s="37"/>
      <c r="P16" s="37"/>
      <c r="Q16" s="37"/>
      <c r="R16" s="37"/>
      <c r="S16" s="37"/>
      <c r="T16" s="37"/>
      <c r="U16" s="37"/>
    </row>
    <row r="17" spans="1:21" ht="12.75" customHeight="1" x14ac:dyDescent="0.25">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24" x14ac:dyDescent="0.25">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5">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5">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5">
      <c r="A24" s="86"/>
      <c r="B24" s="117" t="s">
        <v>2891</v>
      </c>
      <c r="C24" s="188" t="s">
        <v>2892</v>
      </c>
      <c r="D24" s="40">
        <f>D25+D26+D35+D36</f>
        <v>11255372.09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2268</v>
      </c>
      <c r="B26" s="117" t="s">
        <v>2894</v>
      </c>
      <c r="C26" s="188" t="s">
        <v>2895</v>
      </c>
      <c r="D26" s="40">
        <f>SUM(D27:D34)</f>
        <v>11255372.09</v>
      </c>
      <c r="E26" s="37"/>
      <c r="F26" s="37"/>
      <c r="G26" s="37"/>
      <c r="H26" s="37"/>
      <c r="I26" s="37"/>
      <c r="J26" s="37"/>
      <c r="K26" s="37"/>
      <c r="L26" s="37"/>
      <c r="M26" s="37"/>
      <c r="N26" s="37"/>
      <c r="O26" s="37"/>
      <c r="P26" s="37"/>
      <c r="Q26" s="37"/>
      <c r="R26" s="37"/>
      <c r="S26" s="37"/>
      <c r="T26" s="37"/>
      <c r="U26" s="37"/>
    </row>
    <row r="27" spans="1:21" ht="12.75" customHeight="1" x14ac:dyDescent="0.25">
      <c r="A27" s="86" t="s">
        <v>2270</v>
      </c>
      <c r="B27" s="87" t="s">
        <v>2271</v>
      </c>
      <c r="C27" s="188" t="s">
        <v>2896</v>
      </c>
      <c r="D27" s="258">
        <v>9797986.9800000004</v>
      </c>
      <c r="E27" s="37"/>
      <c r="F27" s="37"/>
      <c r="G27" s="37"/>
      <c r="H27" s="37"/>
      <c r="I27" s="37"/>
      <c r="J27" s="37"/>
      <c r="K27" s="37"/>
      <c r="L27" s="37"/>
      <c r="M27" s="37"/>
      <c r="N27" s="37"/>
      <c r="O27" s="37"/>
      <c r="P27" s="37"/>
      <c r="Q27" s="37"/>
      <c r="R27" s="37"/>
      <c r="S27" s="37"/>
      <c r="T27" s="37"/>
      <c r="U27" s="37"/>
    </row>
    <row r="28" spans="1:21" ht="12.75" customHeight="1" x14ac:dyDescent="0.25">
      <c r="A28" s="86" t="s">
        <v>2272</v>
      </c>
      <c r="B28" s="87" t="s">
        <v>2273</v>
      </c>
      <c r="C28" s="188" t="s">
        <v>2897</v>
      </c>
      <c r="D28" s="258">
        <v>1232534.1100000001</v>
      </c>
      <c r="E28" s="37"/>
      <c r="F28" s="37"/>
      <c r="G28" s="37"/>
      <c r="H28" s="37"/>
      <c r="I28" s="37"/>
      <c r="J28" s="37"/>
      <c r="K28" s="37"/>
      <c r="L28" s="37"/>
      <c r="M28" s="37"/>
      <c r="N28" s="37"/>
      <c r="O28" s="37"/>
      <c r="P28" s="37"/>
      <c r="Q28" s="37"/>
      <c r="R28" s="37"/>
      <c r="S28" s="37"/>
      <c r="T28" s="37"/>
      <c r="U28" s="37"/>
    </row>
    <row r="29" spans="1:21" ht="12.75" customHeight="1" x14ac:dyDescent="0.25">
      <c r="A29" s="86" t="s">
        <v>2274</v>
      </c>
      <c r="B29" s="87" t="s">
        <v>2867</v>
      </c>
      <c r="C29" s="188" t="s">
        <v>2898</v>
      </c>
      <c r="D29" s="258">
        <v>101263.69</v>
      </c>
      <c r="E29" s="37"/>
      <c r="F29" s="37"/>
      <c r="G29" s="37"/>
      <c r="H29" s="37"/>
      <c r="I29" s="37"/>
      <c r="J29" s="37"/>
      <c r="K29" s="37"/>
      <c r="L29" s="37"/>
      <c r="M29" s="37"/>
      <c r="N29" s="37"/>
      <c r="O29" s="37"/>
      <c r="P29" s="37"/>
      <c r="Q29" s="37"/>
      <c r="R29" s="37"/>
      <c r="S29" s="37"/>
      <c r="T29" s="37"/>
      <c r="U29" s="37"/>
    </row>
    <row r="30" spans="1:21" ht="12.75" customHeight="1" x14ac:dyDescent="0.25">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13.2" x14ac:dyDescent="0.25">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2286</v>
      </c>
      <c r="B32" s="87" t="s">
        <v>2287</v>
      </c>
      <c r="C32" s="188" t="s">
        <v>2901</v>
      </c>
      <c r="D32" s="258" t="s">
        <v>605</v>
      </c>
      <c r="E32" s="37"/>
      <c r="F32" s="37"/>
      <c r="G32" s="37"/>
      <c r="H32" s="37"/>
      <c r="I32" s="37"/>
      <c r="J32" s="37"/>
      <c r="K32" s="37"/>
      <c r="L32" s="37"/>
      <c r="M32" s="37"/>
      <c r="N32" s="37"/>
      <c r="O32" s="37"/>
      <c r="P32" s="37"/>
      <c r="Q32" s="37"/>
      <c r="R32" s="37"/>
      <c r="S32" s="37"/>
      <c r="T32" s="37"/>
      <c r="U32" s="37"/>
    </row>
    <row r="33" spans="1:21" ht="12.75" customHeight="1" x14ac:dyDescent="0.25">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2290</v>
      </c>
      <c r="B34" s="87" t="s">
        <v>2291</v>
      </c>
      <c r="C34" s="188" t="s">
        <v>2903</v>
      </c>
      <c r="D34" s="258">
        <v>123587.31</v>
      </c>
      <c r="E34" s="37"/>
      <c r="F34" s="37"/>
      <c r="G34" s="37"/>
      <c r="H34" s="37"/>
      <c r="I34" s="37"/>
      <c r="J34" s="37"/>
      <c r="K34" s="37"/>
      <c r="L34" s="37"/>
      <c r="M34" s="37"/>
      <c r="N34" s="37"/>
      <c r="O34" s="37"/>
      <c r="P34" s="37"/>
      <c r="Q34" s="37"/>
      <c r="R34" s="37"/>
      <c r="S34" s="37"/>
      <c r="T34" s="37"/>
      <c r="U34" s="37"/>
    </row>
    <row r="35" spans="1:21" ht="12.75" customHeight="1" x14ac:dyDescent="0.25">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5">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5">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5">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5">
      <c r="A42" s="86"/>
      <c r="B42" s="117" t="s">
        <v>2913</v>
      </c>
      <c r="C42" s="188" t="s">
        <v>2914</v>
      </c>
      <c r="D42" s="40">
        <f>D5+D6-D24</f>
        <v>902664.49000000022</v>
      </c>
      <c r="E42" s="37"/>
      <c r="F42" s="37"/>
      <c r="G42" s="37"/>
      <c r="H42" s="37"/>
      <c r="I42" s="37"/>
      <c r="J42" s="37"/>
      <c r="K42" s="37"/>
      <c r="L42" s="37"/>
      <c r="M42" s="37"/>
      <c r="N42" s="37"/>
      <c r="O42" s="37"/>
      <c r="P42" s="37"/>
      <c r="Q42" s="37"/>
      <c r="R42" s="37"/>
      <c r="S42" s="37"/>
      <c r="T42" s="37"/>
      <c r="U42" s="37"/>
    </row>
    <row r="43" spans="1:21" ht="24" x14ac:dyDescent="0.25">
      <c r="A43" s="116"/>
      <c r="B43" s="117" t="s">
        <v>2915</v>
      </c>
      <c r="C43" s="188" t="s">
        <v>2916</v>
      </c>
      <c r="D43" s="40">
        <f>D44+D49+D90+D95</f>
        <v>100232.40999999999</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5">
      <c r="A49" s="116" t="s">
        <v>2268</v>
      </c>
      <c r="B49" s="168" t="s">
        <v>2927</v>
      </c>
      <c r="C49" s="188" t="s">
        <v>2928</v>
      </c>
      <c r="D49" s="40">
        <f>D50+D55+D60+D65+D70+D75+D80+D85</f>
        <v>100232.40999999999</v>
      </c>
      <c r="E49" s="37"/>
      <c r="F49" s="37"/>
      <c r="G49" s="37"/>
      <c r="H49" s="37"/>
      <c r="I49" s="37"/>
      <c r="J49" s="37"/>
      <c r="K49" s="37"/>
      <c r="L49" s="37"/>
      <c r="M49" s="37"/>
      <c r="N49" s="37"/>
      <c r="O49" s="37"/>
      <c r="P49" s="37"/>
      <c r="Q49" s="37"/>
      <c r="R49" s="37"/>
      <c r="S49" s="37"/>
      <c r="T49" s="37"/>
      <c r="U49" s="37"/>
    </row>
    <row r="50" spans="1:21" ht="12.75" customHeight="1" x14ac:dyDescent="0.25">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2272</v>
      </c>
      <c r="B55" s="117" t="s">
        <v>2935</v>
      </c>
      <c r="C55" s="188" t="s">
        <v>2936</v>
      </c>
      <c r="D55" s="40">
        <f>SUM(D56:D59)</f>
        <v>20986.77</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2919</v>
      </c>
      <c r="C56" s="188" t="s">
        <v>2937</v>
      </c>
      <c r="D56" s="258">
        <v>20986.77</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2274</v>
      </c>
      <c r="B60" s="117" t="s">
        <v>2941</v>
      </c>
      <c r="C60" s="188" t="s">
        <v>2942</v>
      </c>
      <c r="D60" s="40">
        <f>SUM(D61:D64)</f>
        <v>451.46</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2919</v>
      </c>
      <c r="C61" s="188" t="s">
        <v>2943</v>
      </c>
      <c r="D61" s="258">
        <v>451.46</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5">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13.2" x14ac:dyDescent="0.25">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2290</v>
      </c>
      <c r="B85" s="205" t="s">
        <v>2971</v>
      </c>
      <c r="C85" s="188" t="s">
        <v>2972</v>
      </c>
      <c r="D85" s="40">
        <f>SUM(D86:D89)</f>
        <v>78794.179999999993</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2919</v>
      </c>
      <c r="C86" s="188" t="s">
        <v>2973</v>
      </c>
      <c r="D86" s="258">
        <v>78794.179999999993</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5">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5">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5">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2990</v>
      </c>
      <c r="C101" s="188" t="s">
        <v>2991</v>
      </c>
      <c r="D101" s="40">
        <f>SUM(D102:D105)</f>
        <v>802432.08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2268</v>
      </c>
      <c r="B103" s="87" t="s">
        <v>2842</v>
      </c>
      <c r="C103" s="188" t="s">
        <v>2993</v>
      </c>
      <c r="D103" s="258">
        <v>802432.08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4" t="s">
        <v>2855</v>
      </c>
      <c r="B1" s="369"/>
      <c r="C1" s="369"/>
      <c r="D1" s="369"/>
      <c r="E1" s="73" t="s">
        <v>2997</v>
      </c>
      <c r="F1" s="73"/>
      <c r="G1" s="73"/>
      <c r="H1" s="73"/>
      <c r="I1" s="73"/>
      <c r="J1" s="73"/>
      <c r="K1" s="73"/>
      <c r="L1" s="73"/>
      <c r="M1" s="73"/>
      <c r="N1" s="73"/>
      <c r="O1" s="73"/>
      <c r="P1" s="73"/>
    </row>
    <row r="2" spans="1:16" ht="37.5" customHeight="1" x14ac:dyDescent="0.25">
      <c r="A2" s="374" t="s">
        <v>2998</v>
      </c>
      <c r="B2" s="369"/>
      <c r="C2" s="369"/>
      <c r="D2" s="369"/>
    </row>
    <row r="3" spans="1:16" ht="29.25" customHeight="1" x14ac:dyDescent="0.25">
      <c r="A3" s="127" t="s">
        <v>2999</v>
      </c>
      <c r="B3" s="128" t="s">
        <v>3000</v>
      </c>
      <c r="C3" s="129" t="s">
        <v>3001</v>
      </c>
      <c r="D3" s="125"/>
      <c r="E3" s="126">
        <f>E4+E14+E19+E275+E293+E296+E298</f>
        <v>1</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18563</v>
      </c>
      <c r="P3" s="73"/>
    </row>
    <row r="4" spans="1:16" ht="19.5" customHeight="1" x14ac:dyDescent="0.25">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5">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1" t="s">
        <v>3015</v>
      </c>
      <c r="B14" s="372"/>
      <c r="C14" s="373"/>
      <c r="D14" s="125"/>
      <c r="E14" s="73">
        <f t="shared" ref="E14:F14" si="3">SUM(E15:E18)</f>
        <v>1</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1" t="s">
        <v>3020</v>
      </c>
      <c r="B19" s="372"/>
      <c r="C19" s="373"/>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6" t="s">
        <v>3297</v>
      </c>
      <c r="B1" s="386"/>
      <c r="C1" s="386"/>
    </row>
    <row r="2" spans="1:17" ht="33" customHeight="1" x14ac:dyDescent="0.25">
      <c r="A2" s="387" t="s">
        <v>3298</v>
      </c>
      <c r="B2" s="388"/>
      <c r="C2" s="379"/>
      <c r="D2" s="4"/>
      <c r="E2" s="4"/>
      <c r="F2" s="4"/>
      <c r="G2" s="4"/>
      <c r="H2" s="4"/>
      <c r="I2" s="4"/>
      <c r="J2" s="4"/>
      <c r="K2" s="4"/>
      <c r="L2" s="4"/>
      <c r="M2" s="4"/>
      <c r="N2" s="4"/>
      <c r="O2" s="4"/>
      <c r="P2" s="4"/>
      <c r="Q2" s="4"/>
    </row>
    <row r="3" spans="1:17" ht="18.75" customHeight="1" x14ac:dyDescent="0.25">
      <c r="A3" s="42" t="s">
        <v>3299</v>
      </c>
      <c r="B3" s="389" t="s">
        <v>3300</v>
      </c>
      <c r="C3" s="379"/>
      <c r="D3" s="4"/>
      <c r="E3" s="4"/>
      <c r="F3" s="4"/>
      <c r="G3" s="4"/>
      <c r="H3" s="4"/>
      <c r="I3" s="4"/>
      <c r="J3" s="4"/>
      <c r="K3" s="4"/>
      <c r="L3" s="4"/>
      <c r="M3" s="4"/>
      <c r="N3" s="4"/>
      <c r="O3" s="4"/>
      <c r="P3" s="4"/>
      <c r="Q3" s="4"/>
    </row>
    <row r="4" spans="1:17" ht="37.5" hidden="1" customHeight="1" x14ac:dyDescent="0.25">
      <c r="A4" s="43" t="s">
        <v>3301</v>
      </c>
      <c r="B4" s="383" t="s">
        <v>3302</v>
      </c>
      <c r="C4" s="379"/>
      <c r="D4" s="4"/>
      <c r="E4" s="4"/>
      <c r="F4" s="4"/>
      <c r="G4" s="4"/>
      <c r="H4" s="4"/>
      <c r="I4" s="4"/>
      <c r="J4" s="4"/>
      <c r="K4" s="4"/>
      <c r="L4" s="4"/>
      <c r="M4" s="4"/>
      <c r="N4" s="4"/>
      <c r="O4" s="4"/>
      <c r="P4" s="4"/>
      <c r="Q4" s="4"/>
    </row>
    <row r="5" spans="1:17" ht="48" hidden="1" customHeight="1" x14ac:dyDescent="0.25">
      <c r="A5" s="43" t="s">
        <v>3301</v>
      </c>
      <c r="B5" s="383" t="s">
        <v>3303</v>
      </c>
      <c r="C5" s="379"/>
      <c r="D5" s="4"/>
      <c r="E5" s="4"/>
      <c r="F5" s="4"/>
      <c r="G5" s="4"/>
      <c r="H5" s="4"/>
      <c r="I5" s="4"/>
      <c r="J5" s="4"/>
      <c r="K5" s="4"/>
      <c r="L5" s="4"/>
      <c r="M5" s="4"/>
      <c r="N5" s="4"/>
      <c r="O5" s="4"/>
      <c r="P5" s="4"/>
      <c r="Q5" s="4"/>
    </row>
    <row r="6" spans="1:17" ht="59.25" hidden="1" customHeight="1" x14ac:dyDescent="0.25">
      <c r="A6" s="43" t="s">
        <v>3301</v>
      </c>
      <c r="B6" s="383" t="s">
        <v>3304</v>
      </c>
      <c r="C6" s="379"/>
      <c r="D6" s="4"/>
      <c r="E6" s="4"/>
      <c r="F6" s="4"/>
      <c r="G6" s="4"/>
      <c r="H6" s="4"/>
      <c r="I6" s="4"/>
      <c r="J6" s="4"/>
      <c r="K6" s="4"/>
      <c r="L6" s="4"/>
      <c r="M6" s="4"/>
      <c r="N6" s="4"/>
      <c r="O6" s="4"/>
      <c r="P6" s="4"/>
      <c r="Q6" s="4"/>
    </row>
    <row r="7" spans="1:17" ht="48" hidden="1" customHeight="1" x14ac:dyDescent="0.25">
      <c r="A7" s="43" t="s">
        <v>3305</v>
      </c>
      <c r="B7" s="383" t="s">
        <v>3306</v>
      </c>
      <c r="C7" s="379"/>
      <c r="D7" s="4"/>
      <c r="E7" s="4"/>
      <c r="F7" s="4"/>
      <c r="G7" s="4"/>
      <c r="H7" s="4"/>
      <c r="I7" s="4"/>
      <c r="J7" s="4"/>
      <c r="K7" s="4"/>
      <c r="L7" s="4"/>
      <c r="M7" s="4"/>
      <c r="N7" s="4"/>
      <c r="O7" s="4"/>
      <c r="P7" s="4"/>
      <c r="Q7" s="4"/>
    </row>
    <row r="8" spans="1:17" ht="41.25" hidden="1" customHeight="1" x14ac:dyDescent="0.25">
      <c r="A8" s="43" t="s">
        <v>3307</v>
      </c>
      <c r="B8" s="383" t="s">
        <v>3308</v>
      </c>
      <c r="C8" s="379"/>
      <c r="D8" s="4"/>
      <c r="E8" s="4"/>
      <c r="F8" s="4"/>
      <c r="G8" s="4"/>
      <c r="H8" s="4"/>
      <c r="I8" s="4"/>
      <c r="J8" s="4"/>
      <c r="K8" s="4"/>
      <c r="L8" s="4"/>
      <c r="M8" s="4"/>
      <c r="N8" s="4"/>
      <c r="O8" s="4"/>
      <c r="P8" s="4"/>
      <c r="Q8" s="4"/>
    </row>
    <row r="9" spans="1:17" ht="59.25" hidden="1" customHeight="1" x14ac:dyDescent="0.25">
      <c r="A9" s="43" t="s">
        <v>3309</v>
      </c>
      <c r="B9" s="383" t="s">
        <v>3310</v>
      </c>
      <c r="C9" s="379"/>
      <c r="D9" s="4"/>
      <c r="E9" s="4"/>
      <c r="F9" s="4"/>
      <c r="G9" s="4"/>
      <c r="H9" s="4"/>
      <c r="I9" s="4"/>
      <c r="J9" s="4"/>
      <c r="K9" s="4"/>
      <c r="L9" s="4"/>
      <c r="M9" s="4"/>
      <c r="N9" s="4"/>
      <c r="O9" s="4"/>
      <c r="P9" s="4"/>
      <c r="Q9" s="4"/>
    </row>
    <row r="10" spans="1:17" ht="61.5" hidden="1" customHeight="1" x14ac:dyDescent="0.25">
      <c r="A10" s="43" t="s">
        <v>3309</v>
      </c>
      <c r="B10" s="383" t="s">
        <v>3311</v>
      </c>
      <c r="C10" s="379"/>
      <c r="D10" s="4"/>
      <c r="E10" s="4"/>
      <c r="F10" s="4"/>
      <c r="G10" s="4"/>
      <c r="H10" s="4"/>
      <c r="I10" s="4"/>
      <c r="J10" s="4"/>
      <c r="K10" s="4"/>
      <c r="L10" s="4"/>
      <c r="M10" s="4"/>
      <c r="N10" s="4"/>
      <c r="O10" s="4"/>
      <c r="P10" s="4"/>
      <c r="Q10" s="4"/>
    </row>
    <row r="11" spans="1:17" ht="43.5" hidden="1" customHeight="1" x14ac:dyDescent="0.25">
      <c r="A11" s="43" t="s">
        <v>3309</v>
      </c>
      <c r="B11" s="383" t="s">
        <v>3312</v>
      </c>
      <c r="C11" s="379"/>
      <c r="D11" s="4"/>
      <c r="E11" s="4"/>
      <c r="F11" s="4"/>
      <c r="G11" s="4"/>
      <c r="H11" s="4"/>
      <c r="I11" s="4"/>
      <c r="J11" s="4"/>
      <c r="K11" s="4"/>
      <c r="L11" s="4"/>
      <c r="M11" s="4"/>
      <c r="N11" s="4"/>
      <c r="O11" s="4"/>
      <c r="P11" s="4"/>
      <c r="Q11" s="4"/>
    </row>
    <row r="12" spans="1:17" ht="27.75" hidden="1" customHeight="1" x14ac:dyDescent="0.25">
      <c r="A12" s="43" t="s">
        <v>3313</v>
      </c>
      <c r="B12" s="383" t="s">
        <v>3314</v>
      </c>
      <c r="C12" s="379"/>
      <c r="D12" s="4"/>
      <c r="E12" s="4"/>
      <c r="F12" s="4"/>
      <c r="G12" s="4"/>
      <c r="H12" s="4"/>
      <c r="I12" s="4"/>
      <c r="J12" s="4"/>
      <c r="K12" s="4"/>
      <c r="L12" s="4"/>
      <c r="M12" s="4"/>
      <c r="N12" s="4"/>
      <c r="O12" s="4"/>
      <c r="P12" s="4"/>
      <c r="Q12" s="4"/>
    </row>
    <row r="13" spans="1:17" ht="27.75" hidden="1" customHeight="1" x14ac:dyDescent="0.25">
      <c r="A13" s="43" t="s">
        <v>3315</v>
      </c>
      <c r="B13" s="383" t="s">
        <v>3316</v>
      </c>
      <c r="C13" s="379"/>
      <c r="D13" s="4"/>
      <c r="E13" s="4"/>
      <c r="F13" s="4"/>
      <c r="G13" s="4"/>
      <c r="H13" s="4"/>
      <c r="I13" s="4"/>
      <c r="J13" s="4"/>
      <c r="K13" s="4"/>
      <c r="L13" s="4"/>
      <c r="M13" s="4"/>
      <c r="N13" s="4"/>
      <c r="O13" s="4"/>
      <c r="P13" s="4"/>
      <c r="Q13" s="4"/>
    </row>
    <row r="14" spans="1:17" ht="45.75" hidden="1" customHeight="1" x14ac:dyDescent="0.25">
      <c r="A14" s="43" t="s">
        <v>3317</v>
      </c>
      <c r="B14" s="383" t="s">
        <v>3318</v>
      </c>
      <c r="C14" s="379"/>
      <c r="D14" s="4"/>
      <c r="E14" s="4"/>
      <c r="F14" s="4"/>
      <c r="G14" s="4"/>
      <c r="H14" s="4"/>
      <c r="I14" s="4"/>
      <c r="J14" s="4"/>
      <c r="K14" s="4"/>
      <c r="L14" s="4"/>
      <c r="M14" s="4"/>
      <c r="N14" s="4"/>
      <c r="O14" s="4"/>
      <c r="P14" s="4"/>
      <c r="Q14" s="4"/>
    </row>
    <row r="15" spans="1:17" ht="45.75" hidden="1" customHeight="1" x14ac:dyDescent="0.25">
      <c r="A15" s="43" t="s">
        <v>3319</v>
      </c>
      <c r="B15" s="383" t="s">
        <v>3320</v>
      </c>
      <c r="C15" s="379"/>
      <c r="D15" s="4"/>
      <c r="E15" s="4"/>
      <c r="F15" s="4"/>
      <c r="G15" s="4"/>
      <c r="H15" s="4"/>
      <c r="I15" s="4"/>
      <c r="J15" s="4"/>
      <c r="K15" s="4"/>
      <c r="L15" s="4"/>
      <c r="M15" s="4"/>
      <c r="N15" s="4"/>
      <c r="O15" s="4"/>
      <c r="P15" s="4"/>
      <c r="Q15" s="4"/>
    </row>
    <row r="16" spans="1:17" ht="51" hidden="1" customHeight="1" x14ac:dyDescent="0.25">
      <c r="A16" s="43" t="s">
        <v>3321</v>
      </c>
      <c r="B16" s="383" t="s">
        <v>3322</v>
      </c>
      <c r="C16" s="379"/>
      <c r="D16" s="4"/>
      <c r="E16" s="4"/>
      <c r="F16" s="4"/>
      <c r="G16" s="4"/>
      <c r="H16" s="4"/>
      <c r="I16" s="4"/>
      <c r="J16" s="4"/>
      <c r="K16" s="4"/>
      <c r="L16" s="4"/>
      <c r="M16" s="4"/>
      <c r="N16" s="4"/>
      <c r="O16" s="4"/>
      <c r="P16" s="4"/>
      <c r="Q16" s="4"/>
    </row>
    <row r="17" spans="1:17" ht="27.75" hidden="1" customHeight="1" x14ac:dyDescent="0.25">
      <c r="A17" s="43" t="s">
        <v>3323</v>
      </c>
      <c r="B17" s="383" t="s">
        <v>3324</v>
      </c>
      <c r="C17" s="379"/>
      <c r="D17" s="4"/>
      <c r="E17" s="4"/>
      <c r="F17" s="4"/>
      <c r="G17" s="4"/>
      <c r="H17" s="4"/>
      <c r="I17" s="4"/>
      <c r="J17" s="4"/>
      <c r="K17" s="4"/>
      <c r="L17" s="4"/>
      <c r="M17" s="4"/>
      <c r="N17" s="4"/>
      <c r="O17" s="4"/>
      <c r="P17" s="4"/>
      <c r="Q17" s="4"/>
    </row>
    <row r="18" spans="1:17" ht="27.75" hidden="1" customHeight="1" x14ac:dyDescent="0.25">
      <c r="A18" s="43" t="s">
        <v>3325</v>
      </c>
      <c r="B18" s="383" t="s">
        <v>3326</v>
      </c>
      <c r="C18" s="379"/>
      <c r="D18" s="4"/>
      <c r="E18" s="4"/>
      <c r="F18" s="4"/>
      <c r="G18" s="4"/>
      <c r="H18" s="4"/>
      <c r="I18" s="4"/>
      <c r="J18" s="4"/>
      <c r="K18" s="4"/>
      <c r="L18" s="4"/>
      <c r="M18" s="4"/>
      <c r="N18" s="4"/>
      <c r="O18" s="4"/>
      <c r="P18" s="4"/>
      <c r="Q18" s="4"/>
    </row>
    <row r="19" spans="1:17" ht="45" hidden="1" customHeight="1" x14ac:dyDescent="0.25">
      <c r="A19" s="43" t="s">
        <v>3325</v>
      </c>
      <c r="B19" s="383" t="s">
        <v>3327</v>
      </c>
      <c r="C19" s="379"/>
      <c r="D19" s="4"/>
      <c r="E19" s="4"/>
      <c r="F19" s="4"/>
      <c r="G19" s="4"/>
      <c r="H19" s="4"/>
      <c r="I19" s="4"/>
      <c r="J19" s="4"/>
      <c r="K19" s="4"/>
      <c r="L19" s="4"/>
      <c r="M19" s="4"/>
      <c r="N19" s="4"/>
      <c r="O19" s="4"/>
      <c r="P19" s="4"/>
      <c r="Q19" s="4"/>
    </row>
    <row r="20" spans="1:17" ht="45" hidden="1" customHeight="1" x14ac:dyDescent="0.25">
      <c r="A20" s="43" t="s">
        <v>3328</v>
      </c>
      <c r="B20" s="383" t="s">
        <v>3329</v>
      </c>
      <c r="C20" s="379"/>
      <c r="D20" s="4"/>
      <c r="E20" s="4"/>
      <c r="F20" s="4"/>
      <c r="G20" s="4"/>
      <c r="H20" s="4"/>
      <c r="I20" s="4"/>
      <c r="J20" s="4"/>
      <c r="K20" s="4"/>
      <c r="L20" s="4"/>
      <c r="M20" s="4"/>
      <c r="N20" s="4"/>
      <c r="O20" s="4"/>
      <c r="P20" s="4"/>
      <c r="Q20" s="4"/>
    </row>
    <row r="21" spans="1:17" ht="30" hidden="1" customHeight="1" x14ac:dyDescent="0.25">
      <c r="A21" s="43" t="s">
        <v>3330</v>
      </c>
      <c r="B21" s="383" t="s">
        <v>3331</v>
      </c>
      <c r="C21" s="379"/>
      <c r="D21" s="4"/>
      <c r="E21" s="4"/>
      <c r="F21" s="4"/>
      <c r="G21" s="4"/>
      <c r="H21" s="4"/>
      <c r="I21" s="4"/>
      <c r="J21" s="4"/>
      <c r="K21" s="4"/>
      <c r="L21" s="4"/>
      <c r="M21" s="4"/>
      <c r="N21" s="4"/>
      <c r="O21" s="4"/>
      <c r="P21" s="4"/>
      <c r="Q21" s="4"/>
    </row>
    <row r="22" spans="1:17" ht="30" hidden="1" customHeight="1" x14ac:dyDescent="0.25">
      <c r="A22" s="43" t="s">
        <v>3332</v>
      </c>
      <c r="B22" s="383" t="s">
        <v>3333</v>
      </c>
      <c r="C22" s="379"/>
      <c r="D22" s="4"/>
      <c r="E22" s="4"/>
      <c r="F22" s="4"/>
      <c r="G22" s="4"/>
      <c r="H22" s="4"/>
      <c r="I22" s="4"/>
      <c r="J22" s="4"/>
      <c r="K22" s="4"/>
      <c r="L22" s="4"/>
      <c r="M22" s="4"/>
      <c r="N22" s="4"/>
      <c r="O22" s="4"/>
      <c r="P22" s="4"/>
      <c r="Q22" s="4"/>
    </row>
    <row r="23" spans="1:17" ht="30" hidden="1" customHeight="1" x14ac:dyDescent="0.25">
      <c r="A23" s="43" t="s">
        <v>3334</v>
      </c>
      <c r="B23" s="383" t="s">
        <v>3335</v>
      </c>
      <c r="C23" s="379"/>
      <c r="D23" s="4"/>
      <c r="E23" s="4"/>
      <c r="F23" s="4"/>
      <c r="G23" s="4"/>
      <c r="H23" s="4"/>
      <c r="I23" s="4"/>
      <c r="J23" s="4"/>
      <c r="K23" s="4"/>
      <c r="L23" s="4"/>
      <c r="M23" s="4"/>
      <c r="N23" s="4"/>
      <c r="O23" s="4"/>
      <c r="P23" s="4"/>
      <c r="Q23" s="4"/>
    </row>
    <row r="24" spans="1:17" ht="30" hidden="1" customHeight="1" x14ac:dyDescent="0.25">
      <c r="A24" s="43" t="s">
        <v>3336</v>
      </c>
      <c r="B24" s="383" t="s">
        <v>3337</v>
      </c>
      <c r="C24" s="379"/>
      <c r="D24" s="4"/>
      <c r="E24" s="4"/>
      <c r="F24" s="4"/>
      <c r="G24" s="4"/>
      <c r="H24" s="4"/>
      <c r="I24" s="4"/>
      <c r="J24" s="4"/>
      <c r="K24" s="4"/>
      <c r="L24" s="4"/>
      <c r="M24" s="4"/>
      <c r="N24" s="4"/>
      <c r="O24" s="4"/>
      <c r="P24" s="4"/>
      <c r="Q24" s="4"/>
    </row>
    <row r="25" spans="1:17" ht="30" hidden="1" customHeight="1" x14ac:dyDescent="0.25">
      <c r="A25" s="43" t="s">
        <v>3338</v>
      </c>
      <c r="B25" s="383" t="s">
        <v>3339</v>
      </c>
      <c r="C25" s="379"/>
      <c r="D25" s="4"/>
      <c r="E25" s="4"/>
      <c r="F25" s="4"/>
      <c r="G25" s="4"/>
      <c r="H25" s="4"/>
      <c r="I25" s="4"/>
      <c r="J25" s="4"/>
      <c r="K25" s="4"/>
      <c r="L25" s="4"/>
      <c r="M25" s="4"/>
      <c r="N25" s="4"/>
      <c r="O25" s="4"/>
      <c r="P25" s="4"/>
      <c r="Q25" s="4"/>
    </row>
    <row r="26" spans="1:17" ht="30" hidden="1" customHeight="1" x14ac:dyDescent="0.25">
      <c r="A26" s="43" t="s">
        <v>3340</v>
      </c>
      <c r="B26" s="383" t="s">
        <v>3341</v>
      </c>
      <c r="C26" s="379"/>
      <c r="D26" s="4"/>
      <c r="E26" s="4"/>
      <c r="F26" s="4"/>
      <c r="G26" s="4"/>
      <c r="H26" s="4"/>
      <c r="I26" s="4"/>
      <c r="J26" s="4"/>
      <c r="K26" s="4"/>
      <c r="L26" s="4"/>
      <c r="M26" s="4"/>
      <c r="N26" s="4"/>
      <c r="O26" s="4"/>
      <c r="P26" s="4"/>
      <c r="Q26" s="4"/>
    </row>
    <row r="27" spans="1:17" ht="70.5" hidden="1" customHeight="1" x14ac:dyDescent="0.25">
      <c r="A27" s="43" t="s">
        <v>3342</v>
      </c>
      <c r="B27" s="383" t="s">
        <v>3343</v>
      </c>
      <c r="C27" s="379"/>
      <c r="D27" s="4"/>
      <c r="E27" s="4"/>
      <c r="F27" s="4"/>
      <c r="G27" s="4"/>
      <c r="H27" s="4"/>
      <c r="I27" s="4"/>
      <c r="J27" s="4"/>
      <c r="K27" s="4"/>
      <c r="L27" s="4"/>
      <c r="M27" s="4"/>
      <c r="N27" s="4"/>
      <c r="O27" s="4"/>
      <c r="P27" s="4"/>
      <c r="Q27" s="4"/>
    </row>
    <row r="28" spans="1:17" ht="48" hidden="1" customHeight="1" x14ac:dyDescent="0.25">
      <c r="A28" s="43" t="s">
        <v>3344</v>
      </c>
      <c r="B28" s="383" t="s">
        <v>3345</v>
      </c>
      <c r="C28" s="379"/>
      <c r="D28" s="4"/>
      <c r="E28" s="4"/>
      <c r="F28" s="4"/>
      <c r="G28" s="4"/>
      <c r="H28" s="4"/>
      <c r="I28" s="4"/>
      <c r="J28" s="4"/>
      <c r="K28" s="4"/>
      <c r="L28" s="4"/>
      <c r="M28" s="4"/>
      <c r="N28" s="4"/>
      <c r="O28" s="4"/>
      <c r="P28" s="4"/>
      <c r="Q28" s="4"/>
    </row>
    <row r="29" spans="1:17" ht="100.5" hidden="1" customHeight="1" x14ac:dyDescent="0.25">
      <c r="A29" s="43" t="s">
        <v>3346</v>
      </c>
      <c r="B29" s="383" t="s">
        <v>3347</v>
      </c>
      <c r="C29" s="379"/>
      <c r="D29" s="4"/>
      <c r="E29" s="4"/>
      <c r="F29" s="4"/>
      <c r="G29" s="4"/>
      <c r="H29" s="4"/>
      <c r="I29" s="4"/>
      <c r="J29" s="4"/>
      <c r="K29" s="4"/>
      <c r="L29" s="4"/>
      <c r="M29" s="4"/>
      <c r="N29" s="4"/>
      <c r="O29" s="4"/>
      <c r="P29" s="4"/>
      <c r="Q29" s="4"/>
    </row>
    <row r="30" spans="1:17" ht="45" hidden="1" customHeight="1" x14ac:dyDescent="0.25">
      <c r="A30" s="43" t="s">
        <v>3348</v>
      </c>
      <c r="B30" s="383" t="s">
        <v>3349</v>
      </c>
      <c r="C30" s="379"/>
      <c r="D30" s="4"/>
      <c r="E30" s="4"/>
      <c r="F30" s="4"/>
      <c r="G30" s="4"/>
      <c r="H30" s="4"/>
      <c r="I30" s="4"/>
      <c r="J30" s="4"/>
      <c r="K30" s="4"/>
      <c r="L30" s="4"/>
      <c r="M30" s="4"/>
      <c r="N30" s="4"/>
      <c r="O30" s="4"/>
      <c r="P30" s="4"/>
      <c r="Q30" s="4"/>
    </row>
    <row r="31" spans="1:17" ht="45" hidden="1" customHeight="1" x14ac:dyDescent="0.25">
      <c r="A31" s="43" t="s">
        <v>3350</v>
      </c>
      <c r="B31" s="383" t="s">
        <v>3351</v>
      </c>
      <c r="C31" s="379"/>
      <c r="D31" s="4"/>
      <c r="E31" s="4"/>
      <c r="F31" s="4"/>
      <c r="G31" s="4"/>
      <c r="H31" s="4"/>
      <c r="I31" s="4"/>
      <c r="J31" s="4"/>
      <c r="K31" s="4"/>
      <c r="L31" s="4"/>
      <c r="M31" s="4"/>
      <c r="N31" s="4"/>
      <c r="O31" s="4"/>
      <c r="P31" s="4"/>
      <c r="Q31" s="4"/>
    </row>
    <row r="32" spans="1:17" ht="45" hidden="1" customHeight="1" x14ac:dyDescent="0.25">
      <c r="A32" s="43" t="s">
        <v>3352</v>
      </c>
      <c r="B32" s="383" t="s">
        <v>3353</v>
      </c>
      <c r="C32" s="379"/>
      <c r="D32" s="4"/>
      <c r="E32" s="4"/>
      <c r="F32" s="4"/>
      <c r="G32" s="4"/>
      <c r="H32" s="4"/>
      <c r="I32" s="4"/>
      <c r="J32" s="4"/>
      <c r="K32" s="4"/>
      <c r="L32" s="4"/>
      <c r="M32" s="4"/>
      <c r="N32" s="4"/>
      <c r="O32" s="4"/>
      <c r="P32" s="4"/>
      <c r="Q32" s="4"/>
    </row>
    <row r="33" spans="1:17" ht="72" hidden="1" customHeight="1" x14ac:dyDescent="0.25">
      <c r="A33" s="43" t="s">
        <v>3354</v>
      </c>
      <c r="B33" s="383" t="s">
        <v>3355</v>
      </c>
      <c r="C33" s="379"/>
      <c r="D33" s="4"/>
      <c r="E33" s="4"/>
      <c r="F33" s="4"/>
      <c r="G33" s="4"/>
      <c r="H33" s="4"/>
      <c r="I33" s="4"/>
      <c r="J33" s="4"/>
      <c r="K33" s="4"/>
      <c r="L33" s="4"/>
      <c r="M33" s="4"/>
      <c r="N33" s="4"/>
      <c r="O33" s="4"/>
      <c r="P33" s="4"/>
      <c r="Q33" s="4"/>
    </row>
    <row r="34" spans="1:17" ht="79.5" hidden="1" customHeight="1" x14ac:dyDescent="0.25">
      <c r="A34" s="43" t="s">
        <v>3356</v>
      </c>
      <c r="B34" s="383" t="s">
        <v>3357</v>
      </c>
      <c r="C34" s="379"/>
      <c r="D34" s="4"/>
      <c r="E34" s="4"/>
      <c r="F34" s="4"/>
      <c r="G34" s="4"/>
      <c r="H34" s="4"/>
      <c r="I34" s="4"/>
      <c r="J34" s="4"/>
      <c r="K34" s="4"/>
      <c r="L34" s="4"/>
      <c r="M34" s="4"/>
      <c r="N34" s="4"/>
      <c r="O34" s="4"/>
      <c r="P34" s="4"/>
      <c r="Q34" s="4"/>
    </row>
    <row r="35" spans="1:17" ht="70.5" hidden="1" customHeight="1" x14ac:dyDescent="0.25">
      <c r="A35" s="43" t="s">
        <v>3358</v>
      </c>
      <c r="B35" s="383" t="s">
        <v>3359</v>
      </c>
      <c r="C35" s="379"/>
      <c r="D35" s="4"/>
      <c r="E35" s="4"/>
      <c r="F35" s="4"/>
      <c r="G35" s="4"/>
      <c r="H35" s="4"/>
      <c r="I35" s="4"/>
      <c r="J35" s="4"/>
      <c r="K35" s="4"/>
      <c r="L35" s="4"/>
      <c r="M35" s="4"/>
      <c r="N35" s="4"/>
      <c r="O35" s="4"/>
      <c r="P35" s="4"/>
      <c r="Q35" s="4"/>
    </row>
    <row r="36" spans="1:17" ht="45.75" hidden="1" customHeight="1" x14ac:dyDescent="0.25">
      <c r="A36" s="43" t="s">
        <v>3360</v>
      </c>
      <c r="B36" s="383" t="s">
        <v>3361</v>
      </c>
      <c r="C36" s="379"/>
      <c r="D36" s="4"/>
      <c r="E36" s="4"/>
      <c r="F36" s="4"/>
      <c r="G36" s="4"/>
      <c r="H36" s="4"/>
      <c r="I36" s="4"/>
      <c r="J36" s="4"/>
      <c r="K36" s="4"/>
      <c r="L36" s="4"/>
      <c r="M36" s="4"/>
      <c r="N36" s="4"/>
      <c r="O36" s="4"/>
      <c r="P36" s="4"/>
      <c r="Q36" s="4"/>
    </row>
    <row r="37" spans="1:17" ht="54.75" hidden="1" customHeight="1" x14ac:dyDescent="0.25">
      <c r="A37" s="43" t="s">
        <v>3362</v>
      </c>
      <c r="B37" s="383" t="s">
        <v>3363</v>
      </c>
      <c r="C37" s="379"/>
      <c r="D37" s="4"/>
      <c r="E37" s="4"/>
      <c r="F37" s="4"/>
      <c r="G37" s="4"/>
      <c r="H37" s="4"/>
      <c r="I37" s="4"/>
      <c r="J37" s="4"/>
      <c r="K37" s="4"/>
      <c r="L37" s="4"/>
      <c r="M37" s="4"/>
      <c r="N37" s="4"/>
      <c r="O37" s="4"/>
      <c r="P37" s="4"/>
      <c r="Q37" s="4"/>
    </row>
    <row r="38" spans="1:17" ht="37.5" hidden="1" customHeight="1" x14ac:dyDescent="0.25">
      <c r="A38" s="43" t="s">
        <v>3364</v>
      </c>
      <c r="B38" s="383" t="s">
        <v>3365</v>
      </c>
      <c r="C38" s="379"/>
      <c r="D38" s="4"/>
      <c r="E38" s="4"/>
      <c r="F38" s="4"/>
      <c r="G38" s="4"/>
      <c r="H38" s="4"/>
      <c r="I38" s="4"/>
      <c r="J38" s="4"/>
      <c r="K38" s="4"/>
      <c r="L38" s="4"/>
      <c r="M38" s="4"/>
      <c r="N38" s="4"/>
      <c r="O38" s="4"/>
      <c r="P38" s="4"/>
      <c r="Q38" s="4"/>
    </row>
    <row r="39" spans="1:17" ht="61.5" hidden="1" customHeight="1" x14ac:dyDescent="0.25">
      <c r="A39" s="43" t="s">
        <v>3366</v>
      </c>
      <c r="B39" s="383" t="s">
        <v>3367</v>
      </c>
      <c r="C39" s="379"/>
      <c r="D39" s="4"/>
      <c r="E39" s="4"/>
      <c r="F39" s="4"/>
      <c r="G39" s="4"/>
      <c r="H39" s="4"/>
      <c r="I39" s="4"/>
      <c r="J39" s="4"/>
      <c r="K39" s="4"/>
      <c r="L39" s="4"/>
      <c r="M39" s="4"/>
      <c r="N39" s="4"/>
      <c r="O39" s="4"/>
      <c r="P39" s="4"/>
      <c r="Q39" s="4"/>
    </row>
    <row r="40" spans="1:17" ht="53.25" hidden="1" customHeight="1" x14ac:dyDescent="0.25">
      <c r="A40" s="43" t="s">
        <v>3368</v>
      </c>
      <c r="B40" s="383" t="s">
        <v>3369</v>
      </c>
      <c r="C40" s="379"/>
      <c r="D40" s="4"/>
      <c r="E40" s="4"/>
      <c r="F40" s="4"/>
      <c r="G40" s="4"/>
      <c r="H40" s="4"/>
      <c r="I40" s="4"/>
      <c r="J40" s="4"/>
      <c r="K40" s="4"/>
      <c r="L40" s="4"/>
      <c r="M40" s="4"/>
      <c r="N40" s="4"/>
      <c r="O40" s="4"/>
      <c r="P40" s="4"/>
      <c r="Q40" s="4"/>
    </row>
    <row r="41" spans="1:17" ht="73.5" hidden="1" customHeight="1" x14ac:dyDescent="0.25">
      <c r="A41" s="43" t="s">
        <v>3370</v>
      </c>
      <c r="B41" s="383" t="s">
        <v>3371</v>
      </c>
      <c r="C41" s="379"/>
      <c r="D41" s="4"/>
      <c r="E41" s="4"/>
      <c r="F41" s="4"/>
      <c r="G41" s="4"/>
      <c r="H41" s="4"/>
      <c r="I41" s="4"/>
      <c r="J41" s="4"/>
      <c r="K41" s="4"/>
      <c r="L41" s="4"/>
      <c r="M41" s="4"/>
      <c r="N41" s="4"/>
      <c r="O41" s="4"/>
      <c r="P41" s="4"/>
      <c r="Q41" s="4"/>
    </row>
    <row r="42" spans="1:17" ht="57.75" hidden="1" customHeight="1" x14ac:dyDescent="0.25">
      <c r="A42" s="43" t="s">
        <v>3372</v>
      </c>
      <c r="B42" s="383" t="s">
        <v>3373</v>
      </c>
      <c r="C42" s="379"/>
      <c r="D42" s="4"/>
      <c r="E42" s="4"/>
      <c r="F42" s="4"/>
      <c r="G42" s="4"/>
      <c r="H42" s="4"/>
      <c r="I42" s="4"/>
      <c r="J42" s="4"/>
      <c r="K42" s="4"/>
      <c r="L42" s="4"/>
      <c r="M42" s="4"/>
      <c r="N42" s="4"/>
      <c r="O42" s="4"/>
      <c r="P42" s="4"/>
      <c r="Q42" s="4"/>
    </row>
    <row r="43" spans="1:17" ht="84" hidden="1" customHeight="1" x14ac:dyDescent="0.25">
      <c r="A43" s="43" t="s">
        <v>3374</v>
      </c>
      <c r="B43" s="383" t="s">
        <v>3375</v>
      </c>
      <c r="C43" s="379"/>
      <c r="D43" s="4"/>
      <c r="E43" s="4"/>
      <c r="F43" s="4"/>
      <c r="G43" s="4"/>
      <c r="H43" s="4"/>
      <c r="I43" s="4"/>
      <c r="J43" s="4"/>
      <c r="K43" s="4"/>
      <c r="L43" s="4"/>
      <c r="M43" s="4"/>
      <c r="N43" s="4"/>
      <c r="O43" s="4"/>
      <c r="P43" s="4"/>
      <c r="Q43" s="4"/>
    </row>
    <row r="44" spans="1:17" ht="48" hidden="1" customHeight="1" x14ac:dyDescent="0.25">
      <c r="A44" s="43" t="s">
        <v>3376</v>
      </c>
      <c r="B44" s="383" t="s">
        <v>3377</v>
      </c>
      <c r="C44" s="379"/>
      <c r="D44" s="4"/>
      <c r="E44" s="4"/>
      <c r="F44" s="4"/>
      <c r="G44" s="4"/>
      <c r="H44" s="4"/>
      <c r="I44" s="4"/>
      <c r="J44" s="4"/>
      <c r="K44" s="4"/>
      <c r="L44" s="4"/>
      <c r="M44" s="4"/>
      <c r="N44" s="4"/>
      <c r="O44" s="4"/>
      <c r="P44" s="4"/>
      <c r="Q44" s="4"/>
    </row>
    <row r="45" spans="1:17" ht="57" hidden="1" customHeight="1" x14ac:dyDescent="0.25">
      <c r="A45" s="43" t="s">
        <v>3378</v>
      </c>
      <c r="B45" s="383" t="s">
        <v>3379</v>
      </c>
      <c r="C45" s="379"/>
      <c r="D45" s="4"/>
      <c r="E45" s="4"/>
      <c r="F45" s="4"/>
      <c r="G45" s="4"/>
      <c r="H45" s="4"/>
      <c r="I45" s="4"/>
      <c r="J45" s="4"/>
      <c r="K45" s="4"/>
      <c r="L45" s="4"/>
      <c r="M45" s="4"/>
      <c r="N45" s="4"/>
      <c r="O45" s="4"/>
      <c r="P45" s="4"/>
      <c r="Q45" s="4"/>
    </row>
    <row r="46" spans="1:17" ht="73.5" hidden="1" customHeight="1" x14ac:dyDescent="0.25">
      <c r="A46" s="43" t="s">
        <v>3380</v>
      </c>
      <c r="B46" s="384" t="s">
        <v>3381</v>
      </c>
      <c r="C46" s="379"/>
      <c r="D46" s="41"/>
      <c r="E46" s="4"/>
      <c r="F46" s="4"/>
      <c r="G46" s="4"/>
      <c r="H46" s="4"/>
      <c r="I46" s="4"/>
      <c r="J46" s="4"/>
      <c r="K46" s="4"/>
      <c r="L46" s="4"/>
      <c r="M46" s="4"/>
      <c r="N46" s="4"/>
      <c r="O46" s="4"/>
      <c r="P46" s="4"/>
      <c r="Q46" s="4"/>
    </row>
    <row r="47" spans="1:17" ht="66" hidden="1" customHeight="1" x14ac:dyDescent="0.25">
      <c r="A47" s="48" t="s">
        <v>3382</v>
      </c>
      <c r="B47" s="385" t="s">
        <v>3383</v>
      </c>
      <c r="C47" s="385"/>
      <c r="D47" s="4"/>
      <c r="E47" s="4"/>
      <c r="F47" s="4"/>
      <c r="G47" s="4"/>
      <c r="H47" s="4"/>
      <c r="I47" s="4"/>
      <c r="J47" s="4"/>
      <c r="K47" s="4"/>
      <c r="L47" s="4"/>
      <c r="M47" s="4"/>
      <c r="N47" s="4"/>
      <c r="O47" s="4"/>
      <c r="P47" s="4"/>
      <c r="Q47" s="4"/>
    </row>
    <row r="48" spans="1:17" ht="123.75" customHeight="1" x14ac:dyDescent="0.25">
      <c r="A48" s="271" t="s">
        <v>3384</v>
      </c>
      <c r="B48" s="382" t="s">
        <v>3385</v>
      </c>
      <c r="C48" s="381"/>
      <c r="D48" s="4"/>
      <c r="E48" s="4"/>
      <c r="F48" s="4"/>
      <c r="G48" s="4"/>
      <c r="H48" s="4"/>
      <c r="I48" s="4"/>
      <c r="J48" s="4"/>
      <c r="K48" s="4"/>
      <c r="L48" s="4"/>
      <c r="M48" s="4"/>
      <c r="N48" s="4"/>
      <c r="O48" s="4"/>
      <c r="P48" s="4"/>
      <c r="Q48" s="4"/>
    </row>
    <row r="49" spans="1:17" ht="34.5" customHeight="1" x14ac:dyDescent="0.25">
      <c r="A49" s="271" t="s">
        <v>3386</v>
      </c>
      <c r="B49" s="380" t="s">
        <v>3387</v>
      </c>
      <c r="C49" s="381"/>
      <c r="D49" s="4"/>
      <c r="E49" s="4"/>
      <c r="F49" s="4"/>
      <c r="G49" s="4"/>
      <c r="H49" s="4"/>
      <c r="I49" s="4"/>
      <c r="J49" s="4"/>
      <c r="K49" s="4"/>
      <c r="L49" s="4"/>
      <c r="M49" s="4"/>
      <c r="N49" s="4"/>
      <c r="O49" s="4"/>
      <c r="P49" s="4"/>
      <c r="Q49" s="4"/>
    </row>
    <row r="50" spans="1:17" ht="34.5" customHeight="1" x14ac:dyDescent="0.25">
      <c r="A50" s="271" t="s">
        <v>3388</v>
      </c>
      <c r="B50" s="380" t="s">
        <v>3389</v>
      </c>
      <c r="C50" s="381"/>
      <c r="D50" s="4"/>
      <c r="E50" s="4"/>
      <c r="F50" s="4"/>
      <c r="G50" s="4"/>
      <c r="H50" s="4"/>
      <c r="I50" s="4"/>
      <c r="J50" s="4"/>
      <c r="K50" s="4"/>
      <c r="L50" s="4"/>
      <c r="M50" s="4"/>
      <c r="N50" s="4"/>
      <c r="O50" s="4"/>
      <c r="P50" s="4"/>
      <c r="Q50" s="4"/>
    </row>
    <row r="51" spans="1:17" ht="31.5" customHeight="1" x14ac:dyDescent="0.25">
      <c r="A51" s="313" t="s">
        <v>3390</v>
      </c>
      <c r="B51" s="378" t="s">
        <v>3391</v>
      </c>
      <c r="C51" s="379"/>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Gunjaca</cp:lastModifiedBy>
  <cp:lastPrinted>2023-01-30T09:42:24Z</cp:lastPrinted>
  <dcterms:created xsi:type="dcterms:W3CDTF">2022-04-01T05:14:30Z</dcterms:created>
  <dcterms:modified xsi:type="dcterms:W3CDTF">2023-01-30T10:48:53Z</dcterms:modified>
</cp:coreProperties>
</file>